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23" documentId="120_S{2AC9BD13-BADA-5192-A53E-5A8FF88502F6}" xr6:coauthVersionLast="47" xr6:coauthVersionMax="47" xr10:uidLastSave="{4A6817AE-B58D-4D74-98E6-DB6D667C6A4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I4" i="4"/>
  <c r="J4" i="4"/>
  <c r="L4" i="4"/>
  <c r="B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<sst xmlns="http://schemas.openxmlformats.org/spreadsheetml/2006/main" count="181615" uniqueCount="39222">
  <si>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</si>
  <si>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</si>
  <si>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</si>
  <si>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</si>
  <si>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</si>
  <si>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</si>
  <si>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</si>
  <si>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</si>
  <si>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</si>
  <si>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</si>
  <si>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</si>
  <si>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</si>
  <si>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</si>
  <si>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</si>
  <si>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</si>
  <si>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</si>
  <si>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</si>
  <si>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</si>
  <si>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</si>
  <si>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</si>
  <si>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</si>
  <si>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</si>
  <si>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</si>
  <si>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</si>
  <si>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</si>
  <si>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</si>
  <si>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</si>
  <si>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</si>
  <si>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</si>
  <si>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</si>
  <si>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</si>
  <si>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</si>
  <si>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</si>
  <si>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</si>
  <si>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</si>
  <si>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</si>
  <si>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</si>
  <si>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</si>
  <si>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</si>
  <si>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</si>
  <si>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</si>
  <si>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</si>
  <si>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</si>
  <si>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</si>
  <si>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</si>
  <si>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</si>
  <si>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</si>
  <si>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</si>
  <si>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</si>
  <si>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</si>
  <si>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</si>
  <si>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</si>
  <si>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</si>
  <si>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</si>
  <si>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</si>
  <si>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</si>
  <si>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</si>
  <si>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</si>
  <si>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</si>
  <si>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</si>
  <si>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</si>
  <si>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</si>
  <si>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</si>
  <si>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</si>
  <si>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</si>
  <si>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</si>
  <si>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</si>
  <si>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</si>
  <si>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</si>
  <si>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</si>
  <si>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</si>
  <si>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</si>
  <si>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</si>
  <si>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</si>
  <si>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</si>
  <si>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</si>
  <si>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</si>
  <si>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</si>
  <si>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</si>
  <si>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</si>
  <si>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</si>
  <si>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</si>
  <si>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</si>
  <si>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</si>
  <si>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</si>
  <si>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</si>
  <si>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</si>
  <si>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</si>
  <si>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</si>
  <si>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</si>
  <si>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</si>
  <si>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</si>
  <si>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</si>
  <si>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</si>
  <si>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</si>
  <si>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</si>
  <si>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</si>
  <si>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</si>
  <si>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</si>
  <si>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</si>
  <si>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</si>
  <si>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</si>
  <si>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</si>
  <si>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</si>
  <si>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</si>
  <si>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</si>
  <si>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</si>
  <si>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</si>
  <si>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</si>
  <si>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</si>
  <si>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</si>
  <si>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</si>
  <si>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</si>
  <si>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</si>
  <si>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</si>
  <si>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</si>
  <si>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</si>
  <si>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</si>
  <si>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</si>
  <si>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</si>
  <si>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</si>
  <si>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</si>
  <si>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</si>
  <si>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</si>
  <si>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</si>
  <si>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</si>
  <si>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</si>
  <si>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</si>
  <si>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</si>
  <si>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</si>
  <si>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</si>
  <si>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</si>
  <si>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</si>
  <si>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</si>
  <si>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</si>
  <si>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</si>
  <si>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</si>
  <si>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</si>
  <si>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</si>
  <si>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</si>
  <si>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</si>
  <si>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</si>
  <si>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</si>
  <si>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</si>
  <si>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</si>
  <si>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</si>
  <si>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</si>
  <si>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</si>
  <si>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</si>
  <si>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</si>
  <si>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</si>
  <si>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</si>
  <si>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</si>
  <si>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</si>
  <si>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</si>
  <si>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</si>
  <si>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</si>
  <si>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</si>
  <si>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</si>
  <si>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</si>
  <si>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</si>
  <si>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</si>
  <si>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</si>
  <si>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</si>
  <si>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</si>
  <si>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</si>
  <si>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</si>
  <si>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</si>
  <si>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</si>
  <si>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</si>
  <si>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</si>
  <si>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</si>
  <si>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</si>
  <si>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</si>
  <si>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</si>
  <si>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</si>
  <si>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</si>
  <si>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</si>
  <si>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</si>
  <si>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</si>
  <si>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</si>
  <si>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</si>
  <si>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</si>
  <si>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</si>
  <si>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</si>
  <si>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</si>
  <si>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</si>
  <si>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</si>
  <si>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</si>
  <si>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</si>
  <si>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</si>
  <si>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</si>
  <si>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</si>
  <si>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</si>
  <si>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</si>
  <si>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</si>
  <si>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</si>
  <si>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</si>
  <si>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</si>
  <si>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</si>
  <si>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</si>
  <si>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</si>
  <si>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</si>
  <si>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</si>
  <si>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</si>
  <si>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</si>
  <si>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</si>
  <si>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</si>
  <si>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</si>
  <si>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</si>
  <si>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</si>
  <si>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</si>
  <si>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</si>
  <si>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</si>
  <si>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</si>
  <si>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</si>
  <si>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</si>
  <si>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</si>
  <si>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</si>
  <si>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</si>
  <si>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</si>
  <si>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</si>
  <si>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</si>
  <si>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</si>
  <si>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</si>
  <si>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</si>
  <si>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</si>
  <si>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</si>
  <si>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</si>
  <si>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</si>
  <si>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</si>
  <si>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</si>
  <si>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</si>
  <si>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</si>
  <si>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</si>
  <si>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</si>
  <si>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</si>
  <si>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</si>
  <si>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</si>
  <si>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</si>
  <si>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</si>
  <si>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</si>
  <si>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</si>
  <si>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</si>
  <si>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</si>
  <si>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</si>
  <si>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</si>
  <si>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</si>
  <si>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</si>
  <si>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</si>
  <si>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</si>
  <si>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</si>
  <si>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</si>
  <si>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</si>
  <si>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</si>
  <si>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</si>
  <si>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</si>
  <si>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</si>
  <si>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</si>
  <si>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</si>
  <si>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</si>
  <si>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</si>
  <si>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</si>
  <si>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</si>
  <si>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</si>
  <si>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</si>
  <si>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</si>
  <si>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</si>
  <si>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</si>
  <si>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</si>
  <si>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</si>
  <si>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</si>
  <si>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</si>
  <si>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</si>
  <si>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</si>
  <si>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</si>
  <si>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</si>
  <si>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</si>
  <si>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</si>
  <si>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</si>
  <si>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</si>
  <si>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</si>
  <si>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</si>
  <si>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</si>
  <si>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</si>
  <si>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</si>
  <si>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</si>
  <si>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</si>
  <si>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</si>
  <si>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</si>
  <si>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</si>
  <si>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</si>
  <si>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</si>
  <si>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</si>
  <si>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</si>
  <si>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</si>
  <si>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</si>
  <si>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</si>
  <si>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</si>
  <si>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</si>
  <si>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</si>
  <si>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</si>
  <si>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</si>
  <si>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</si>
  <si>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</si>
  <si>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</si>
  <si>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</si>
  <si>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</si>
  <si>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</si>
  <si>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</si>
  <si>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</si>
  <si>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</si>
  <si>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</si>
  <si>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</si>
  <si>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</si>
  <si>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</si>
  <si>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</si>
  <si>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</si>
  <si>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</si>
  <si>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</si>
  <si>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</si>
  <si>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</si>
  <si>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</si>
  <si>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</si>
  <si>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</si>
  <si>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</si>
  <si>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</si>
  <si>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</si>
  <si>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</si>
  <si>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</si>
  <si>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</si>
  <si>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</si>
  <si>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</si>
  <si>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</si>
  <si>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</si>
  <si>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</si>
  <si>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</si>
  <si>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</si>
  <si>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</si>
  <si>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</si>
  <si>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</si>
  <si>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</si>
  <si>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</si>
  <si>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</si>
  <si>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</si>
  <si>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</si>
  <si>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</si>
  <si>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</si>
  <si>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</si>
  <si>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</si>
  <si>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</si>
  <si>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</si>
  <si>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</si>
  <si>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</si>
  <si>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</si>
  <si>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</si>
  <si>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</si>
  <si>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</si>
  <si>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</si>
  <si>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</si>
  <si>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</si>
  <si>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</si>
  <si>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</si>
  <si>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</si>
  <si>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</si>
  <si>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</si>
  <si>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</si>
  <si>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</si>
  <si>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</si>
  <si>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</si>
  <si>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</si>
  <si>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</si>
  <si>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</si>
  <si>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</si>
  <si>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</si>
  <si>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</si>
  <si>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</si>
  <si>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</si>
  <si>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</si>
  <si>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</si>
  <si>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</si>
  <si>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</si>
  <si>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</si>
  <si>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</si>
  <si>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</si>
  <si>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</si>
  <si>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</si>
  <si>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</si>
  <si>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</si>
  <si>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</si>
  <si>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</si>
  <si>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</si>
  <si>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</si>
  <si>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</si>
  <si>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</si>
  <si>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</si>
  <si>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</si>
  <si>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</si>
  <si>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</si>
  <si>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</si>
  <si>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</si>
  <si>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</si>
  <si>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</si>
  <si>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</si>
  <si>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</si>
  <si>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</si>
  <si>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</si>
  <si>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</si>
  <si>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</si>
  <si>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</si>
  <si>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</si>
  <si>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</si>
  <si>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</si>
  <si>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</si>
  <si>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</si>
  <si>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</si>
  <si>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</si>
  <si>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</si>
  <si>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</si>
  <si>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</si>
  <si>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</si>
  <si>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</si>
  <si>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</si>
  <si>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</si>
  <si>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</si>
  <si>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</si>
  <si>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</si>
  <si>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</si>
  <si>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</si>
  <si>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</si>
  <si>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</si>
  <si>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</si>
  <si>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</si>
  <si>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</si>
  <si>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</si>
  <si>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</si>
  <si>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</si>
  <si>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</si>
  <si>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</si>
  <si>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</si>
  <si>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</si>
  <si>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</si>
  <si>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</si>
  <si>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</si>
  <si>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</si>
  <si>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</si>
  <si>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</si>
  <si>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</si>
  <si>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</si>
  <si>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</si>
  <si>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</si>
  <si>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</si>
  <si>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</si>
  <si>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</si>
  <si>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</si>
  <si>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</si>
  <si>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</si>
  <si>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</si>
  <si>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</si>
  <si>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</si>
  <si>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</si>
  <si>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</si>
  <si>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</si>
  <si>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</si>
  <si>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</si>
  <si>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</si>
  <si>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</si>
  <si>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</si>
  <si>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</si>
  <si>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</si>
  <si>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</si>
  <si>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</si>
  <si>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</si>
  <si>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</si>
  <si>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</si>
  <si>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</si>
  <si>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</si>
  <si>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</si>
  <si>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</si>
  <si>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</si>
  <si>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</si>
  <si>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</si>
  <si>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</si>
  <si>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</si>
  <si>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</si>
  <si>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</si>
  <si>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</si>
  <si>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</si>
  <si>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</si>
  <si>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</si>
  <si>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</si>
  <si>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</si>
  <si>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</si>
  <si>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</si>
  <si>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</si>
  <si>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</si>
  <si>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</si>
  <si>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</si>
  <si>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</si>
  <si>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</si>
  <si>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</si>
  <si>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</si>
  <si>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</si>
  <si>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</si>
  <si>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</si>
  <si>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</si>
  <si>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</si>
  <si>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</si>
  <si>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</si>
  <si>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</si>
  <si>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</si>
  <si>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</si>
  <si>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</si>
  <si>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</si>
  <si>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</si>
  <si>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</si>
  <si>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</si>
  <si>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</si>
  <si>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</si>
  <si>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</si>
  <si>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</si>
  <si>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</si>
  <si>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</si>
  <si>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</si>
  <si>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</si>
  <si>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</si>
  <si>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</si>
  <si>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</si>
  <si>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</si>
  <si>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</si>
  <si>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</si>
  <si>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</si>
  <si>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</si>
  <si>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</si>
  <si>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</si>
  <si>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</si>
  <si>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</si>
  <si>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</si>
  <si>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</si>
  <si>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</si>
  <si>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</si>
  <si>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</si>
  <si>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</si>
  <si>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</si>
  <si>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</si>
  <si>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</si>
  <si>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</si>
  <si>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</si>
  <si>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</si>
  <si>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</si>
  <si>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</si>
  <si>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</si>
  <si>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</si>
  <si>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</si>
  <si>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</si>
  <si>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</si>
  <si>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</si>
  <si>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</si>
  <si>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</si>
  <si>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</si>
  <si>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</si>
  <si>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</si>
  <si>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</si>
  <si>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</si>
  <si>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</si>
  <si>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</si>
  <si>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</si>
  <si>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</si>
  <si>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</si>
  <si>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</si>
  <si>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</si>
  <si>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</si>
  <si>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</si>
  <si>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</si>
  <si>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</si>
  <si>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</si>
  <si>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</si>
  <si>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</si>
  <si>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</si>
  <si>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</si>
  <si>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</si>
  <si>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</si>
  <si>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</si>
  <si>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</si>
  <si>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</si>
  <si>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</si>
  <si>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</si>
  <si>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</si>
  <si>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</si>
  <si>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</si>
  <si>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</si>
  <si>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</si>
  <si>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</si>
  <si>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</si>
  <si>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</si>
  <si>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</si>
  <si>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</si>
  <si>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</si>
  <si>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</si>
  <si>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</si>
  <si>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</si>
  <si>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</si>
  <si>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</si>
  <si>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</si>
  <si>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</si>
  <si>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</si>
  <si>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</si>
  <si>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</si>
  <si>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</si>
  <si>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</si>
  <si>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</si>
  <si>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</si>
  <si>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</si>
  <si>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</si>
  <si>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</si>
  <si>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</si>
  <si>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</si>
  <si>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</si>
  <si>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</si>
  <si>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</si>
  <si>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</si>
  <si>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</si>
  <si>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</si>
  <si>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</si>
  <si>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</si>
  <si>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</si>
  <si>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</si>
  <si>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</si>
  <si>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</si>
  <si>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</si>
  <si>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</si>
  <si>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</si>
  <si>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</si>
  <si>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</si>
  <si>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</si>
  <si>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</si>
  <si>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</si>
  <si>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</si>
  <si>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</si>
  <si>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</si>
  <si>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</si>
  <si>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</si>
  <si>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</si>
  <si>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</si>
  <si>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</si>
  <si>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</si>
  <si>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</si>
  <si>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</si>
  <si>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</si>
  <si>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</si>
  <si>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</si>
  <si>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</si>
  <si>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</si>
  <si>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</si>
  <si>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</si>
  <si>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</si>
  <si>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</si>
  <si>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</si>
  <si>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</si>
  <si>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</si>
  <si>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</si>
  <si>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</si>
  <si>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</si>
  <si>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</si>
  <si>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</si>
  <si>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</si>
  <si>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</si>
  <si>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</si>
  <si>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</si>
  <si>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</si>
  <si>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</si>
  <si>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</si>
  <si>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</si>
  <si>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</si>
  <si>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</si>
  <si>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</si>
  <si>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</si>
  <si>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</si>
  <si>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</si>
  <si>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</si>
  <si>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</si>
  <si>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</si>
  <si>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</si>
  <si>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</si>
  <si>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</si>
  <si>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</si>
  <si>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</si>
  <si>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</si>
  <si>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</si>
  <si>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</si>
  <si>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</si>
  <si>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</si>
  <si>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</si>
  <si>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</si>
  <si>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</si>
  <si>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</si>
  <si>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</si>
  <si>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</si>
  <si>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</si>
  <si>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</si>
  <si>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</si>
  <si>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</si>
  <si>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</si>
  <si>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</si>
  <si>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</si>
  <si>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</si>
  <si>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</si>
  <si>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</si>
  <si>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</si>
  <si>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</si>
  <si>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</si>
  <si>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</si>
  <si>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</si>
  <si>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</si>
  <si>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</si>
  <si>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</si>
  <si>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</si>
  <si>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</si>
  <si>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</si>
  <si>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</si>
  <si>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</si>
  <si>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</si>
  <si>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</si>
  <si>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</si>
  <si>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</si>
  <si>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</si>
  <si>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</si>
  <si>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</si>
  <si>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</si>
  <si>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</si>
  <si>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</si>
  <si>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</si>
  <si>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</si>
  <si>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</si>
  <si>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</si>
  <si>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</si>
  <si>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</si>
  <si>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</si>
  <si>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</si>
  <si>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</si>
  <si>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</si>
  <si>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</si>
  <si>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</si>
  <si>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</si>
  <si>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</si>
  <si>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</si>
  <si>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</si>
  <si>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</si>
  <si>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</si>
  <si>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</si>
  <si>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</si>
  <si>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</si>
  <si>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</si>
  <si>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</si>
  <si>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</si>
  <si>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</si>
  <si>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</si>
  <si>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</si>
  <si>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</si>
  <si>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</si>
  <si>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</si>
  <si>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</si>
  <si>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</si>
  <si>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</si>
  <si>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</si>
  <si>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</si>
  <si>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</si>
  <si>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</si>
  <si>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</si>
  <si>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</si>
  <si>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</si>
  <si>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</si>
  <si>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</si>
  <si>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</si>
  <si>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</si>
  <si>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</si>
  <si>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</si>
  <si>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</si>
  <si>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</si>
  <si>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</si>
  <si>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</si>
  <si>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</si>
  <si>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</si>
  <si>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</si>
  <si>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</si>
  <si>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</si>
  <si>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</si>
  <si>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</si>
  <si>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</si>
  <si>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</si>
  <si>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</si>
  <si>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</si>
  <si>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</si>
  <si>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</si>
  <si>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</si>
  <si>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</si>
  <si>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</si>
  <si>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</si>
  <si>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</si>
  <si>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</si>
  <si>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</si>
  <si>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</si>
  <si>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</si>
  <si>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</si>
  <si>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</si>
  <si>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</si>
  <si>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</si>
  <si>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</si>
  <si>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</si>
  <si>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</si>
  <si>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</si>
  <si>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</si>
  <si>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</si>
  <si>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</si>
  <si>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</si>
  <si>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</si>
  <si>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</si>
  <si>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</si>
  <si>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</si>
  <si>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</si>
  <si>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</si>
  <si>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</si>
  <si>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</si>
  <si>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</si>
  <si>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</si>
  <si>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</si>
  <si>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</si>
  <si>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</si>
  <si>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</si>
  <si>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</si>
  <si>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</si>
  <si>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</si>
  <si>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</si>
  <si>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</si>
  <si>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</si>
  <si>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</si>
  <si>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</si>
  <si>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</si>
  <si>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</si>
  <si>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</si>
  <si>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</si>
  <si>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</si>
  <si>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</si>
  <si>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</si>
  <si>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</si>
  <si>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</si>
  <si>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</si>
  <si>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</si>
  <si>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</si>
  <si>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</si>
  <si>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</si>
  <si>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</si>
  <si>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</si>
  <si>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</si>
  <si>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</si>
  <si>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</si>
  <si>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</si>
  <si>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</si>
  <si>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</si>
  <si>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</si>
  <si>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</si>
  <si>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</si>
  <si>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</si>
  <si>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</si>
  <si>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</si>
  <si>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</si>
  <si>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</si>
  <si>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</si>
  <si>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</si>
  <si>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</si>
  <si>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</si>
  <si>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</si>
  <si>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</si>
  <si>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</si>
  <si>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</si>
  <si>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</si>
  <si>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</si>
  <si>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</si>
  <si>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</si>
  <si>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</si>
  <si>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</si>
  <si>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</si>
  <si>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</si>
  <si>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</si>
  <si>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</si>
  <si>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</si>
  <si>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</si>
  <si>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</si>
  <si>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</si>
  <si>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</si>
  <si>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</si>
  <si>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</si>
  <si>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</si>
  <si>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</si>
  <si>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</si>
  <si>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</si>
  <si>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</si>
  <si>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</si>
  <si>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</si>
  <si>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</si>
  <si>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</si>
  <si>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</si>
  <si>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</si>
  <si>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</si>
  <si>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</si>
  <si>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</si>
  <si>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</si>
  <si>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</si>
  <si>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</si>
  <si>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</si>
  <si>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</si>
  <si>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</si>
  <si>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</si>
  <si>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</si>
  <si>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</si>
  <si>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</si>
  <si>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</si>
  <si>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</si>
  <si>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</si>
  <si>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</si>
  <si>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</si>
  <si>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</si>
  <si>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</si>
  <si>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</si>
  <si>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</si>
  <si>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</si>
  <si>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</si>
  <si>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</si>
  <si>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</si>
  <si>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</si>
  <si>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</si>
  <si>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</si>
  <si>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</si>
  <si>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</si>
  <si>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</si>
  <si>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</si>
  <si>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</si>
  <si>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</si>
  <si>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</si>
  <si>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</si>
  <si>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</si>
  <si>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</si>
  <si>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</si>
  <si>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</si>
  <si>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</si>
  <si>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</si>
  <si>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</si>
  <si>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</si>
  <si>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</si>
  <si>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</si>
  <si>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</si>
  <si>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</si>
  <si>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</si>
  <si>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</si>
  <si>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</si>
  <si>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</si>
  <si>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</si>
  <si>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</si>
  <si>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</si>
  <si>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</si>
  <si>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</si>
  <si>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</si>
  <si>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</si>
  <si>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</si>
  <si>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</si>
  <si>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</si>
  <si>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</si>
  <si>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</si>
  <si>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</si>
  <si>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</si>
  <si>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</si>
  <si>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</si>
  <si>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</si>
  <si>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</si>
  <si>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</si>
  <si>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</si>
  <si>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</si>
  <si>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</si>
  <si>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</si>
  <si>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</si>
  <si>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</si>
  <si>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</si>
  <si>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</si>
  <si>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</si>
  <si>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</si>
  <si>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</si>
  <si>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</si>
  <si>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</si>
  <si>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</si>
  <si>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</si>
  <si>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</si>
  <si>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</si>
  <si>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</si>
  <si>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</si>
  <si>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</si>
  <si>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</si>
  <si>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</si>
  <si>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</si>
  <si>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</si>
  <si>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</si>
  <si>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</si>
  <si>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</si>
  <si>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</si>
  <si>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</si>
  <si>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</si>
  <si>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</si>
  <si>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</si>
  <si>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</si>
  <si>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</si>
  <si>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</si>
  <si>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</si>
  <si>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</si>
  <si>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</si>
  <si>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</si>
  <si>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</si>
  <si>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</si>
  <si>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</si>
  <si>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</si>
  <si>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</si>
  <si>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</si>
  <si>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</si>
  <si>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</si>
  <si>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</si>
  <si>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</si>
  <si>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</si>
  <si>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</si>
  <si>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</si>
  <si>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</si>
  <si>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</si>
  <si>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</si>
  <si>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</si>
  <si>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</si>
  <si>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</si>
  <si>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</si>
  <si>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</si>
  <si>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</si>
  <si>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</si>
  <si>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</si>
  <si>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</si>
  <si>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</si>
  <si>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</si>
  <si>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</si>
  <si>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</si>
  <si>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</si>
  <si>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</si>
  <si>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</si>
  <si>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</si>
  <si>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</si>
  <si>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</si>
  <si>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</si>
  <si>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</si>
  <si>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</si>
  <si>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</si>
  <si>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</si>
  <si>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</si>
  <si>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</si>
  <si>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</si>
  <si>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</si>
  <si>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</si>
  <si>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</si>
  <si>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</si>
  <si>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</si>
  <si>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</si>
  <si>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</si>
  <si>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</si>
  <si>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</si>
  <si>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</si>
  <si>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</si>
  <si>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</si>
  <si>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</si>
  <si>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</si>
  <si>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</si>
  <si>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</si>
  <si>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</si>
  <si>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</si>
  <si>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</si>
  <si>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</si>
  <si>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</si>
  <si>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</si>
  <si>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</si>
  <si>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</si>
  <si>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</si>
  <si>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</si>
  <si>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</si>
  <si>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</si>
  <si>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</si>
  <si>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</si>
  <si>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</si>
  <si>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</si>
  <si>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</si>
  <si>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</si>
  <si>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</si>
  <si>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</si>
  <si>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</si>
  <si>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</si>
  <si>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</si>
  <si>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</si>
  <si>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</si>
  <si>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</si>
  <si>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</si>
  <si>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</si>
  <si>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</si>
  <si>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</si>
  <si>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</si>
  <si>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</si>
  <si>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</si>
  <si>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</si>
  <si>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</si>
  <si>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</si>
  <si>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</si>
  <si>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</si>
  <si>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</si>
  <si>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</si>
  <si>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</si>
  <si>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</si>
  <si>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</si>
  <si>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</si>
  <si>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</si>
  <si>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</si>
  <si>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</si>
  <si>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</si>
  <si>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</si>
  <si>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</si>
  <si>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</si>
  <si>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</si>
  <si>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</si>
  <si>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</si>
  <si>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</si>
  <si>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</si>
  <si>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</si>
  <si>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</si>
  <si>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</si>
  <si>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</si>
  <si>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</si>
  <si>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</si>
  <si>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</si>
  <si>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</si>
  <si>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</si>
  <si>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</si>
  <si>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</si>
  <si>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</si>
  <si>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</si>
  <si>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</si>
  <si>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</si>
  <si>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</si>
  <si>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</si>
  <si>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</si>
  <si>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</si>
  <si>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</si>
  <si>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</si>
  <si>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</si>
  <si>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</si>
  <si>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</si>
  <si>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</si>
  <si>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</si>
  <si>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</si>
  <si>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</si>
  <si>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</si>
  <si>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</si>
  <si>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</si>
  <si>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</si>
  <si>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</si>
  <si>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</si>
  <si>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</si>
  <si>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</si>
  <si>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</si>
  <si>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</si>
  <si>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</si>
  <si>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</si>
  <si>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</si>
  <si>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</si>
  <si>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</si>
  <si>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</si>
  <si>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</si>
  <si>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</si>
  <si>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</si>
  <si>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</si>
  <si>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</si>
  <si>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</si>
  <si>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</si>
  <si>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</si>
  <si>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</si>
  <si>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</si>
  <si>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</si>
  <si>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</si>
  <si>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</si>
  <si>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</si>
  <si>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</si>
  <si>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</si>
  <si>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</si>
  <si>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</si>
  <si>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</si>
  <si>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</si>
  <si>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</si>
  <si>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</si>
  <si>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</si>
  <si>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</si>
  <si>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</si>
  <si>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</si>
  <si>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</si>
  <si>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</si>
  <si>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</si>
  <si>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</si>
  <si>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</si>
  <si>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</si>
  <si>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</si>
  <si>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</si>
  <si>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</si>
  <si>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</si>
  <si>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</si>
  <si>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</si>
  <si>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</si>
  <si>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</si>
  <si>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</si>
  <si>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</si>
  <si>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</si>
  <si>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</si>
  <si>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</si>
  <si>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</si>
  <si>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</si>
  <si>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</si>
  <si>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</si>
  <si>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</si>
  <si>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</si>
  <si>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</si>
  <si>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</si>
  <si>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</si>
  <si>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</si>
  <si>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</si>
  <si>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</si>
  <si>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</si>
  <si>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</si>
  <si>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</si>
  <si>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</si>
  <si>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</si>
  <si>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</si>
  <si>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</si>
  <si>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</si>
  <si>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</si>
  <si>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</si>
  <si>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</si>
  <si>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</si>
  <si>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</si>
  <si>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</si>
  <si>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</si>
  <si>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</si>
  <si>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</si>
  <si>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</si>
  <si>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</si>
  <si>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</si>
  <si>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</si>
  <si>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</si>
  <si>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</si>
  <si>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</si>
  <si>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</si>
  <si>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</si>
  <si>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</si>
  <si>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</si>
  <si>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</si>
  <si>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</si>
  <si>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</si>
  <si>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</si>
  <si>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</si>
  <si>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</si>
  <si>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</si>
  <si>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</si>
  <si>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</si>
  <si>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</si>
  <si>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</si>
  <si>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</si>
  <si>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</si>
  <si>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</si>
  <si>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</si>
  <si>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</si>
  <si>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</si>
  <si>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</si>
  <si>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</si>
  <si>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</si>
  <si>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</si>
  <si>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</si>
  <si>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</si>
  <si>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</si>
  <si>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</si>
  <si>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</si>
  <si>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</si>
  <si>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</si>
  <si>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</si>
  <si>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</si>
  <si>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</si>
  <si>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</si>
  <si>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</si>
  <si>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</si>
  <si>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</si>
  <si>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</si>
  <si>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</si>
  <si>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</si>
  <si>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</si>
  <si>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</si>
  <si>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</si>
  <si>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</si>
  <si>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</si>
  <si>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</si>
  <si>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</si>
  <si>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</si>
  <si>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</si>
  <si>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</si>
  <si>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</si>
  <si>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</si>
  <si>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</si>
  <si>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</si>
  <si>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</si>
  <si>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</si>
  <si>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</si>
  <si>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</si>
  <si>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</si>
  <si>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</si>
  <si>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</si>
  <si>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</si>
  <si>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</si>
  <si>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</si>
  <si>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</si>
  <si>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</si>
  <si>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</si>
  <si>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</si>
  <si>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</si>
  <si>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</si>
  <si>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</si>
  <si>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</si>
  <si>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</si>
  <si>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</si>
  <si>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</si>
  <si>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</si>
  <si>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</si>
  <si>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</si>
  <si>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</si>
  <si>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</si>
  <si>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</si>
  <si>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</si>
  <si>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</si>
  <si>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</si>
  <si>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</si>
  <si>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</si>
  <si>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</si>
  <si>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</si>
  <si>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</si>
  <si>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</si>
  <si>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</si>
  <si>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</si>
  <si>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</si>
  <si>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</si>
  <si>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</si>
  <si>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</si>
  <si>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</si>
  <si>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</si>
  <si>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</si>
  <si>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</si>
  <si>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</si>
  <si>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</si>
  <si>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</si>
  <si>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</si>
  <si>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</si>
  <si>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</si>
  <si>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</si>
  <si>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</si>
  <si>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</si>
  <si>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</si>
  <si>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</si>
  <si>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</si>
  <si>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</si>
  <si>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</si>
  <si>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</si>
  <si>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</si>
  <si>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</si>
  <si>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</si>
  <si>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</si>
  <si>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</si>
  <si>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</si>
  <si>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</si>
  <si>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</si>
  <si>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</si>
  <si>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</si>
  <si>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</si>
  <si>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</si>
  <si>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</si>
  <si>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</si>
  <si>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</si>
  <si>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</si>
  <si>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</si>
  <si>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</si>
  <si>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</si>
  <si>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</si>
  <si>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</si>
  <si>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</si>
  <si>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</si>
  <si>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</si>
  <si>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</si>
  <si>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</si>
  <si>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</si>
  <si>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</si>
  <si>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</si>
  <si>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</si>
  <si>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</si>
  <si>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</si>
  <si>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</si>
  <si>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</si>
  <si>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</si>
  <si>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</si>
  <si>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</si>
  <si>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</si>
  <si>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</si>
  <si>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</si>
  <si>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</si>
  <si>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</si>
  <si>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</si>
  <si>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</si>
  <si>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</si>
  <si>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</si>
  <si>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</si>
  <si>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</si>
  <si>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</si>
  <si>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</si>
  <si>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</si>
  <si>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</si>
  <si>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</si>
  <si>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</si>
  <si>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</si>
  <si>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</si>
  <si>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</si>
  <si>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</si>
  <si>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</si>
  <si>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</si>
  <si>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</si>
  <si>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</si>
  <si>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</si>
  <si>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</si>
  <si>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</si>
  <si>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</si>
  <si>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</si>
  <si>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</si>
  <si>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</si>
  <si>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</si>
  <si>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</si>
  <si>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</si>
  <si>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</si>
  <si>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</si>
  <si>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</si>
  <si>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</si>
  <si>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</si>
  <si>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</si>
  <si>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</si>
  <si>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</si>
  <si>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</si>
  <si>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</si>
  <si>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</si>
  <si>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</si>
  <si>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</si>
  <si>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</si>
  <si>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</si>
  <si>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</si>
  <si>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</si>
  <si>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</si>
  <si>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</si>
  <si>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</si>
  <si>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</si>
  <si>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</si>
  <si>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</si>
  <si>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</si>
  <si>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</si>
  <si>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</si>
  <si>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</si>
  <si>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</si>
  <si>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</si>
  <si>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</si>
  <si>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</si>
  <si>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</si>
  <si>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</si>
  <si>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</si>
  <si>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</si>
  <si>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</si>
  <si>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</si>
  <si>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</si>
  <si>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</si>
  <si>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</si>
  <si>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</si>
  <si>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</si>
  <si>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</si>
  <si>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</si>
  <si>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</si>
  <si>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</si>
  <si>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</si>
  <si>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</si>
  <si>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</si>
  <si>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</si>
  <si>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</si>
  <si>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</si>
  <si>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</si>
  <si>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</si>
  <si>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</si>
  <si>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</si>
  <si>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</si>
  <si>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</si>
  <si>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</si>
  <si>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</si>
  <si>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</si>
  <si>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</si>
  <si>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</si>
  <si>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</si>
  <si>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</si>
  <si>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</si>
  <si>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</si>
  <si>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</si>
  <si>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</si>
  <si>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</si>
  <si>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</si>
  <si>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</si>
  <si>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</si>
  <si>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</si>
  <si>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</si>
  <si>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</si>
  <si>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</si>
  <si>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</si>
  <si>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</si>
  <si>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</si>
  <si>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</si>
  <si>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</si>
  <si>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</si>
  <si>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</si>
  <si>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</si>
  <si>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</si>
  <si>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</si>
  <si>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</si>
  <si>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</si>
  <si>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</si>
  <si>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</si>
  <si>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</si>
  <si>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</si>
  <si>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</si>
  <si>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</si>
  <si>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</si>
  <si>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</si>
  <si>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</si>
  <si>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</si>
  <si>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</si>
  <si>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</si>
  <si>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</si>
  <si>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</si>
  <si>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</si>
  <si>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</si>
  <si>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</si>
  <si>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</si>
  <si>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</si>
  <si>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</si>
  <si>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</si>
  <si>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</si>
  <si>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</si>
  <si>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</si>
  <si>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</si>
  <si>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</si>
  <si>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</si>
  <si>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</si>
  <si>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</si>
  <si>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</si>
  <si>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</si>
  <si>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</si>
  <si>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</si>
  <si>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</si>
  <si>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</si>
  <si>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</si>
  <si>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</si>
  <si>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</si>
  <si>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</si>
  <si>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</si>
  <si>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</si>
  <si>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</si>
  <si>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</si>
  <si>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</si>
  <si>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</si>
  <si>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</si>
  <si>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</si>
  <si>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</si>
  <si>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</si>
  <si>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</si>
  <si>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</si>
  <si>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</si>
  <si>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</si>
  <si>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</si>
  <si>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</si>
  <si>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</si>
  <si>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</si>
  <si>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</si>
  <si>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</si>
  <si>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</si>
  <si>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</si>
  <si>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</si>
  <si>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</si>
  <si>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</si>
  <si>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</si>
  <si>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</si>
  <si>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</si>
  <si>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</si>
  <si>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</si>
  <si>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</si>
  <si>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</si>
  <si>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</si>
  <si>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</si>
  <si>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</si>
  <si>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</si>
  <si>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</si>
  <si>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</si>
  <si>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</si>
  <si>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</si>
  <si>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</si>
  <si>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</si>
  <si>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</si>
  <si>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</si>
  <si>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</si>
  <si>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</si>
  <si>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</si>
  <si>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</si>
  <si>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</si>
  <si>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</si>
  <si>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</si>
  <si>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</si>
  <si>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</si>
  <si>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</si>
  <si>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</si>
  <si>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</si>
  <si>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</si>
  <si>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</si>
  <si>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</si>
  <si>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</si>
  <si>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</si>
  <si>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</si>
  <si>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</si>
  <si>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</si>
  <si>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</si>
  <si>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</si>
  <si>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</si>
  <si>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</si>
  <si>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</si>
  <si>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</si>
  <si>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</si>
  <si>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</si>
  <si>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</si>
  <si>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</si>
  <si>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</si>
  <si>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</si>
  <si>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</si>
  <si>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</si>
  <si>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</si>
  <si>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</si>
  <si>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</si>
  <si>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</si>
  <si>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</si>
  <si>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</si>
  <si>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</si>
  <si>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</si>
  <si>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</si>
  <si>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</si>
  <si>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</si>
  <si>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</si>
  <si>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</si>
  <si>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</si>
  <si>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</si>
  <si>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</si>
  <si>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</si>
  <si>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</si>
  <si>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</si>
  <si>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</si>
  <si>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</si>
  <si>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</si>
  <si>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</si>
  <si>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</si>
  <si>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</si>
  <si>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</si>
  <si>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</si>
  <si>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</si>
  <si>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</si>
  <si>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</si>
  <si>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</si>
  <si>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</si>
  <si>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</si>
  <si>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</si>
  <si>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</si>
  <si>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</si>
  <si>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</si>
  <si>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</si>
  <si>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</si>
  <si>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</si>
  <si>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</si>
  <si>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</si>
  <si>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</si>
  <si>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</si>
  <si>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</si>
  <si>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</si>
  <si>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</si>
  <si>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</si>
  <si>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</si>
  <si>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</si>
  <si>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</si>
  <si>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</si>
  <si>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</si>
  <si>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</si>
  <si>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</si>
  <si>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</si>
  <si>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</si>
  <si>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</si>
  <si>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</si>
  <si>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</si>
  <si>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</si>
  <si>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</si>
  <si>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</si>
  <si>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</si>
  <si>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</si>
  <si>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</si>
  <si>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</si>
  <si>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</si>
  <si>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</si>
  <si>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</si>
  <si>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</si>
  <si>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</si>
  <si>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</si>
  <si>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</si>
  <si>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</si>
  <si>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</si>
  <si>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</si>
  <si>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</si>
  <si>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</si>
  <si>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</si>
  <si>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</si>
  <si>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</si>
  <si>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</si>
  <si>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</si>
  <si>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</si>
  <si>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</si>
  <si>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</si>
  <si>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</si>
  <si>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</si>
  <si>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</si>
  <si>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</si>
  <si>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</si>
  <si>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</si>
  <si>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</si>
  <si>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</si>
  <si>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</si>
  <si>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</si>
  <si>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</si>
  <si>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</si>
  <si>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</si>
  <si>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</si>
  <si>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</si>
  <si>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</si>
  <si>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</si>
  <si>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</si>
  <si>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</si>
  <si>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</si>
  <si>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</si>
  <si>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</si>
  <si>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</si>
  <si>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</si>
  <si>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</si>
  <si>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</si>
  <si>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</si>
  <si>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</si>
  <si>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</si>
  <si>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</si>
  <si>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</si>
  <si>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</si>
  <si>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</si>
  <si>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</si>
  <si>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</si>
  <si>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</si>
  <si>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</si>
  <si>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</si>
  <si>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</si>
  <si>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</si>
  <si>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</si>
  <si>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</si>
  <si>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</si>
  <si>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</si>
  <si>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</si>
  <si>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</si>
  <si>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</si>
  <si>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</si>
  <si>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</si>
  <si>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</si>
  <si>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</si>
  <si>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</si>
  <si>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</si>
  <si>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</si>
  <si>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</si>
  <si>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</si>
  <si>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</si>
  <si>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</si>
  <si>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</si>
  <si>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</si>
  <si>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</si>
  <si>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</si>
  <si>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</si>
  <si>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</si>
  <si>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</si>
  <si>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</si>
  <si>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</si>
  <si>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</si>
  <si>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</si>
  <si>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</si>
  <si>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</si>
  <si>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</si>
  <si>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</si>
  <si>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</si>
  <si>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</si>
  <si>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</si>
  <si>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</si>
  <si>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</si>
  <si>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</si>
  <si>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</si>
  <si>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</si>
  <si>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</si>
  <si>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</si>
  <si>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</si>
  <si>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</si>
  <si>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</si>
  <si>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</si>
  <si>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</si>
  <si>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</si>
  <si>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</si>
  <si>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</si>
  <si>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</si>
  <si>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</si>
  <si>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</si>
  <si>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</si>
  <si>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</si>
  <si>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</si>
  <si>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</si>
  <si>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</si>
  <si>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</si>
  <si>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</si>
  <si>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</si>
  <si>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</si>
  <si>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</si>
  <si>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</si>
  <si>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</si>
  <si>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</si>
  <si>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</si>
  <si>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</si>
  <si>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</si>
  <si>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</si>
  <si>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</si>
  <si>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</si>
  <si>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</si>
  <si>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</si>
  <si>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</si>
  <si>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</si>
  <si>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</si>
  <si>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</si>
  <si>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</si>
  <si>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</si>
  <si>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</si>
  <si>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</si>
  <si>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</si>
  <si>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</si>
  <si>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</si>
  <si>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</si>
  <si>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</si>
  <si>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</si>
  <si>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</si>
  <si>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</si>
  <si>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</si>
  <si>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</si>
  <si>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</si>
  <si>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</si>
  <si>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</si>
  <si>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</si>
  <si>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</si>
  <si>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</si>
  <si>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</si>
  <si>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</si>
  <si>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</si>
  <si>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</si>
  <si>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</si>
  <si>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</si>
  <si>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</si>
  <si>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</si>
  <si>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</si>
  <si>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</si>
  <si>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</si>
  <si>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</si>
  <si>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</si>
  <si>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</si>
  <si>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</si>
  <si>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</si>
  <si>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</si>
  <si>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</si>
  <si>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</si>
  <si>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</si>
  <si>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</si>
  <si>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</si>
  <si>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</si>
  <si>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</si>
  <si>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</si>
  <si>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</si>
  <si>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</si>
  <si>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</si>
  <si>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</si>
  <si>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</si>
  <si>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</si>
  <si>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</si>
  <si>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</si>
  <si>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</si>
  <si>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</si>
  <si>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</si>
  <si>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</si>
  <si>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</si>
  <si>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</si>
  <si>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</si>
  <si>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</si>
  <si>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</si>
  <si>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</si>
  <si>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</si>
  <si>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</si>
  <si>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</si>
  <si>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</si>
  <si>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</si>
  <si>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</si>
  <si>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</si>
  <si>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</si>
  <si>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</si>
  <si>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</si>
  <si>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</si>
  <si>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</si>
  <si>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</si>
  <si>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</si>
  <si>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</si>
  <si>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</si>
  <si>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</si>
  <si>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</si>
  <si>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</si>
  <si>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</si>
  <si>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</si>
  <si>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</si>
  <si>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</si>
  <si>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</si>
  <si>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</si>
  <si>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</si>
  <si>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</si>
  <si>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</si>
  <si>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</si>
  <si>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</si>
  <si>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</si>
  <si>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</si>
  <si>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</si>
  <si>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</si>
  <si>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</si>
  <si>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</si>
  <si>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</si>
  <si>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</si>
  <si>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</si>
  <si>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</si>
  <si>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</si>
  <si>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</si>
  <si>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</si>
  <si>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</si>
  <si>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</si>
  <si>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</si>
  <si>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</si>
  <si>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</si>
  <si>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</si>
  <si>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</si>
  <si>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</si>
  <si>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</si>
  <si>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</si>
  <si>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</si>
  <si>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</si>
  <si>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</si>
  <si>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</si>
  <si>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</si>
  <si>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</si>
  <si>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</si>
  <si>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</si>
  <si>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</si>
  <si>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</si>
  <si>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</si>
  <si>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</si>
  <si>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</si>
  <si>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</si>
  <si>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</si>
  <si>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</si>
  <si>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</si>
  <si>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</si>
  <si>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</si>
  <si>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</si>
  <si>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</si>
  <si>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</si>
  <si>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</si>
  <si>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</si>
  <si>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</si>
  <si>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</si>
  <si>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</si>
  <si>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</si>
  <si>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</si>
  <si>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</si>
  <si>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</si>
  <si>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</si>
  <si>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</si>
  <si>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</si>
  <si>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</si>
  <si>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</si>
  <si>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</si>
  <si>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</si>
  <si>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</si>
  <si>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</si>
  <si>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</si>
  <si>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</si>
  <si>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</si>
  <si>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</si>
  <si>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</si>
  <si>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</si>
  <si>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</si>
  <si>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</si>
  <si>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</si>
  <si>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</si>
  <si>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</si>
  <si>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</si>
  <si>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</si>
  <si>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</si>
  <si>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</si>
  <si>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</si>
  <si>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</si>
  <si>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</si>
  <si>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</si>
  <si>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</si>
  <si>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</si>
  <si>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</si>
  <si>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</si>
  <si>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</si>
  <si>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</si>
  <si>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</si>
  <si>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</si>
  <si>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</si>
  <si>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</si>
  <si>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</si>
  <si>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</si>
  <si>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</si>
  <si>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</si>
  <si>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</si>
  <si>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</si>
  <si>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</si>
  <si>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</si>
  <si>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</si>
  <si>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</si>
  <si>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</si>
  <si>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</si>
  <si>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</si>
  <si>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</si>
  <si>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</si>
  <si>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</si>
  <si>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</si>
  <si>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</si>
  <si>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</si>
  <si>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</si>
  <si>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</si>
  <si>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</si>
  <si>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</si>
  <si>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</si>
  <si>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</si>
  <si>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</si>
  <si>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</si>
  <si>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</si>
  <si>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</si>
  <si>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</si>
  <si>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</si>
  <si>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</si>
  <si>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</si>
  <si>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</si>
  <si>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</si>
  <si>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</si>
  <si>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</si>
  <si>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</si>
  <si>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</si>
  <si>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</si>
  <si>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</si>
  <si>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</si>
  <si>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</si>
  <si>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</si>
  <si>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</si>
  <si>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</si>
  <si>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</si>
  <si>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</si>
  <si>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</si>
  <si>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</si>
  <si>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</si>
  <si>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</si>
  <si>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</si>
  <si>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</si>
  <si>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</si>
  <si>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</si>
  <si>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</si>
  <si>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</si>
  <si>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</si>
  <si>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</si>
  <si>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</si>
  <si>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</si>
  <si>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</si>
  <si>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</si>
  <si>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</si>
  <si>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</si>
  <si>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</si>
  <si>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</si>
  <si>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</si>
  <si>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</si>
  <si>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</si>
  <si>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</si>
  <si>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</si>
  <si>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</si>
  <si>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</si>
  <si>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</si>
  <si>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</si>
  <si>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</si>
  <si>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</si>
  <si>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</si>
  <si>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</si>
  <si>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</si>
  <si>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</si>
  <si>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</si>
  <si>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</si>
  <si>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</si>
  <si>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</si>
  <si>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</si>
  <si>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</si>
  <si>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</si>
  <si>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</si>
  <si>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</si>
  <si>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</si>
  <si>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</si>
  <si>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</si>
  <si>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</si>
  <si>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</si>
  <si>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</si>
  <si>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</si>
  <si>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</si>
  <si>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</si>
  <si>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</si>
  <si>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</si>
  <si>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</si>
  <si>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</si>
  <si>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</si>
  <si>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</si>
  <si>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</si>
  <si>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</si>
  <si>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</si>
  <si>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</si>
  <si>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</si>
  <si>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</si>
  <si>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</si>
  <si>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</si>
  <si>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</si>
  <si>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</si>
  <si>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</si>
  <si>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</si>
  <si>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</si>
  <si>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</si>
  <si>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</si>
  <si>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</si>
  <si>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</si>
  <si>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</si>
  <si>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</si>
  <si>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</si>
  <si>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</si>
  <si>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</si>
  <si>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</si>
  <si>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</si>
  <si>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</si>
  <si>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</si>
  <si>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</si>
  <si>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</si>
  <si>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</si>
  <si>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</si>
  <si>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</si>
  <si>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</si>
  <si>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</si>
  <si>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</si>
  <si>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</si>
  <si>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</si>
  <si>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</si>
  <si>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</si>
  <si>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</si>
  <si>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</si>
  <si>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</si>
  <si>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</si>
  <si>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</si>
  <si>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</si>
  <si>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</si>
  <si>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</si>
  <si>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</si>
  <si>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</si>
  <si>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</si>
  <si>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</si>
  <si>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</si>
  <si>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</si>
  <si>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</si>
  <si>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</si>
  <si>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</si>
  <si>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</si>
  <si>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</si>
  <si>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</si>
  <si>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</si>
  <si>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</si>
  <si>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</si>
  <si>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</si>
  <si>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</si>
  <si>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</si>
  <si>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</si>
  <si>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</si>
  <si>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</si>
  <si>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</si>
  <si>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</si>
  <si>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</si>
  <si>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</si>
  <si>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</si>
  <si>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</si>
  <si>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</si>
  <si>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</si>
  <si>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</si>
  <si>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</si>
  <si>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</si>
  <si>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</si>
  <si>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</si>
  <si>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</si>
  <si>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</si>
  <si>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</si>
  <si>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</si>
  <si>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</si>
  <si>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</si>
  <si>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</si>
  <si>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</si>
  <si>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</si>
  <si>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</si>
  <si>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</si>
  <si>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</si>
  <si>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</si>
  <si>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</si>
  <si>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</si>
  <si>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</si>
  <si>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</si>
  <si>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</si>
  <si>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</si>
  <si>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</si>
  <si>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</si>
  <si>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</si>
  <si>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</si>
  <si>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</si>
  <si>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</si>
  <si>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</si>
  <si>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</si>
  <si>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</si>
  <si>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</si>
  <si>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</si>
  <si>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</si>
  <si>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</si>
  <si>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</si>
  <si>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</si>
  <si>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</si>
  <si>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</si>
  <si>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</si>
  <si>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</si>
  <si>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</si>
  <si>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</si>
  <si>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</si>
  <si>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</si>
  <si>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</si>
  <si>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</si>
  <si>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</si>
  <si>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</si>
  <si>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</si>
  <si>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</si>
  <si>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</si>
  <si>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</si>
  <si>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</si>
  <si>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</si>
  <si>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</si>
  <si>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</si>
  <si>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</si>
  <si>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</si>
  <si>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</si>
  <si>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</si>
  <si>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</si>
  <si>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</si>
  <si>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</si>
  <si>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</si>
  <si>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</si>
  <si>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</si>
  <si>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</si>
  <si>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</si>
  <si>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</si>
  <si>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</si>
  <si>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</si>
  <si>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</si>
  <si>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</si>
  <si>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</si>
  <si>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</si>
  <si>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</si>
  <si>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</si>
  <si>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</si>
  <si>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</si>
  <si>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</si>
  <si>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</si>
  <si>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</si>
  <si>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</si>
  <si>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</si>
  <si>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</si>
  <si>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</si>
  <si>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</si>
  <si>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</si>
  <si>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</si>
  <si>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</si>
  <si>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</si>
  <si>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</si>
  <si>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</si>
  <si>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</si>
  <si>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</si>
  <si>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</si>
  <si>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</si>
  <si>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</si>
  <si>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</si>
  <si>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</si>
  <si>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</si>
  <si>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</si>
  <si>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</si>
  <si>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</si>
  <si>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</si>
  <si>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</si>
  <si>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</si>
  <si>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</si>
  <si>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</si>
  <si>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</si>
  <si>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</si>
  <si>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</si>
  <si>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</si>
  <si>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</si>
  <si>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</si>
  <si>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</si>
  <si>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</si>
  <si>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</si>
  <si>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</si>
  <si>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</si>
  <si>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</si>
  <si>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</si>
  <si>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</si>
  <si>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</si>
  <si>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</si>
  <si>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</si>
  <si>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</si>
  <si>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</si>
  <si>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</si>
  <si>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</si>
  <si>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</si>
  <si>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</si>
  <si>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</si>
  <si>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</si>
  <si>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</si>
  <si>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</si>
  <si>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</si>
  <si>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</si>
  <si>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</si>
  <si>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</si>
  <si>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</si>
  <si>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</si>
  <si>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</si>
  <si>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</si>
  <si>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</si>
  <si>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</si>
  <si>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</si>
  <si>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</si>
  <si>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</si>
  <si>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</si>
  <si>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</si>
  <si>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</si>
  <si>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</si>
  <si>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</si>
  <si>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</si>
  <si>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</si>
  <si>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</si>
  <si>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</si>
  <si>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</si>
  <si>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</si>
  <si>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</si>
  <si>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</si>
  <si>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</si>
  <si>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</si>
  <si>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</si>
  <si>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</si>
  <si>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</si>
  <si>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</si>
  <si>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</si>
  <si>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</si>
  <si>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</si>
  <si>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</si>
  <si>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</si>
  <si>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</si>
  <si>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</si>
  <si>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</si>
  <si>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</si>
  <si>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</si>
  <si>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</si>
  <si>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</si>
  <si>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</si>
  <si>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</si>
  <si>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</si>
  <si>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</si>
  <si>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</si>
  <si>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</si>
  <si>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</si>
  <si>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</si>
  <si>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</si>
  <si>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</si>
  <si>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</si>
  <si>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</si>
  <si>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</si>
  <si>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</si>
  <si>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</si>
  <si>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</si>
  <si>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</si>
  <si>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</si>
  <si>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</si>
  <si>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</si>
  <si>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</si>
  <si>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</si>
  <si>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</si>
  <si>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</si>
  <si>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</si>
  <si>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</si>
  <si>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</si>
  <si>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</si>
  <si>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</si>
  <si>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</si>
  <si>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</si>
  <si>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</si>
  <si>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</si>
  <si>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</si>
  <si>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</si>
  <si>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</si>
  <si>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</si>
  <si>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</si>
  <si>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</si>
  <si>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</si>
  <si>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</si>
  <si>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</si>
  <si>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</si>
  <si>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</si>
  <si>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</si>
  <si>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</si>
  <si>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</si>
  <si>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</si>
  <si>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</si>
  <si>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</si>
  <si>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</si>
  <si>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</si>
  <si>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</si>
  <si>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</si>
  <si>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</si>
  <si>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</si>
  <si>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</si>
  <si>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</si>
  <si>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</si>
  <si>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</si>
  <si>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</si>
  <si>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</si>
  <si>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</si>
  <si>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</si>
  <si>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</si>
  <si>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</si>
  <si>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</si>
  <si>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</si>
  <si>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</si>
  <si>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</si>
  <si>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</si>
  <si>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</si>
  <si>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</si>
  <si>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</si>
  <si>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</si>
  <si>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</si>
  <si>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</si>
  <si>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</si>
  <si>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</si>
  <si>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</si>
  <si>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</si>
  <si>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</si>
  <si>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</si>
  <si>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</si>
  <si>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</si>
  <si>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</si>
  <si>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</si>
  <si>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</si>
  <si>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</si>
  <si>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</si>
  <si>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</si>
  <si>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</si>
  <si>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</si>
  <si>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</si>
  <si>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</si>
  <si>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</si>
  <si>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</si>
  <si>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</si>
  <si>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</si>
  <si>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</si>
  <si>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</si>
  <si>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</si>
  <si>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</si>
  <si>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</si>
  <si>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</si>
  <si>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</si>
  <si>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</si>
  <si>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</si>
  <si>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</si>
  <si>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</si>
  <si>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</si>
  <si>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</si>
  <si>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</si>
  <si>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</si>
  <si>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</si>
  <si>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</si>
  <si>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</si>
  <si>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</si>
  <si>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</si>
  <si>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</si>
  <si>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</si>
  <si>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</si>
  <si>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</si>
  <si>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</si>
  <si>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</si>
  <si>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</si>
  <si>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</si>
  <si>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</si>
  <si>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</si>
  <si>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</si>
  <si>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</si>
  <si>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</si>
  <si>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</si>
  <si>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</si>
  <si>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</si>
  <si>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</si>
  <si>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</si>
  <si>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</si>
  <si>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</si>
  <si>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</si>
  <si>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</si>
  <si>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</si>
  <si>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</si>
  <si>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</si>
  <si>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</si>
  <si>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</si>
  <si>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</si>
  <si>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</si>
  <si>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</si>
  <si>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</si>
  <si>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</si>
  <si>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</si>
  <si>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</si>
  <si>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</si>
  <si>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</si>
  <si>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</si>
  <si>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</si>
  <si>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</si>
  <si>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</si>
  <si>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</si>
  <si>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</si>
  <si>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</si>
  <si>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</si>
  <si>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</si>
  <si>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</si>
  <si>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</si>
  <si>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</si>
  <si>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</si>
  <si>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</si>
  <si>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</si>
  <si>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</si>
  <si>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</si>
  <si>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</si>
  <si>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</si>
  <si>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</si>
  <si>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</si>
  <si>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</si>
  <si>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</si>
  <si>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</si>
  <si>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</si>
  <si>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</si>
  <si>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</si>
  <si>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</si>
  <si>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</si>
  <si>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</si>
  <si>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</si>
  <si>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</si>
  <si>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</si>
  <si>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</si>
  <si>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</si>
  <si>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</si>
  <si>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</si>
  <si>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</si>
  <si>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</si>
  <si>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</si>
  <si>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</si>
  <si>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</si>
  <si>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</si>
  <si>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</si>
  <si>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</si>
  <si>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</si>
  <si>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</si>
  <si>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</si>
  <si>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</si>
  <si>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</si>
  <si>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</si>
  <si>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</si>
  <si>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</si>
  <si>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</si>
  <si>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</si>
  <si>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</si>
  <si>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</si>
  <si>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</si>
  <si>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</si>
  <si>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</si>
  <si>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</si>
  <si>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</si>
  <si>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</si>
  <si>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</si>
  <si>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</si>
  <si>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</si>
  <si>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</si>
  <si>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</si>
  <si>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</si>
  <si>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</si>
  <si>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</si>
  <si>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</si>
  <si>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</si>
  <si>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</si>
  <si>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</si>
  <si>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</si>
  <si>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</si>
  <si>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</si>
  <si>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</si>
  <si>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</si>
  <si>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</si>
  <si>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</si>
  <si>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</si>
  <si>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</si>
  <si>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</si>
  <si>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</si>
  <si>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</si>
  <si>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</si>
  <si>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</si>
  <si>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</si>
  <si>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</si>
  <si>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</si>
  <si>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</si>
  <si>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</si>
  <si>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</si>
  <si>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</si>
  <si>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</si>
  <si>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</si>
  <si>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</si>
  <si>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</si>
  <si>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</si>
  <si>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</si>
  <si>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</si>
  <si>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</si>
  <si>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</si>
  <si>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</si>
  <si>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</si>
  <si>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</si>
  <si>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</si>
  <si>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</si>
  <si>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</si>
  <si>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</si>
  <si>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</si>
  <si>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</si>
  <si>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</si>
  <si>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</si>
  <si>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</si>
  <si>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</si>
  <si>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</si>
  <si>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</si>
  <si>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</si>
  <si>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</si>
  <si>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</si>
  <si>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</si>
  <si>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</si>
  <si>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</si>
  <si>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</si>
  <si>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</si>
  <si>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</si>
  <si>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</si>
  <si>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</si>
  <si>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</si>
  <si>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</si>
  <si>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</si>
  <si>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</si>
  <si>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</si>
  <si>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</si>
  <si>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</si>
  <si>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</si>
  <si>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</si>
  <si>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</si>
  <si>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</si>
  <si>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</si>
  <si>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</si>
  <si>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</si>
  <si>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</si>
  <si>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</si>
  <si>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</si>
  <si>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</si>
  <si>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</si>
  <si>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</si>
  <si>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</si>
  <si>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</si>
  <si>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</si>
  <si>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</si>
  <si>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</si>
  <si>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</si>
  <si>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</si>
  <si>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</si>
  <si>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</si>
  <si>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</si>
  <si>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</si>
  <si>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</si>
  <si>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</si>
  <si>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</si>
  <si>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</si>
  <si>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</si>
  <si>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</si>
  <si>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</si>
  <si>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</si>
  <si>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</si>
  <si>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</si>
  <si>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</si>
  <si>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</si>
  <si>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</si>
  <si>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</si>
  <si>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</si>
  <si>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</si>
  <si>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</si>
  <si>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</si>
  <si>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</si>
  <si>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</si>
  <si>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</si>
  <si>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</si>
  <si>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</si>
  <si>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</si>
  <si>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</si>
  <si>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</si>
  <si>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</si>
  <si>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</si>
  <si>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</si>
  <si>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</si>
  <si>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</si>
  <si>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</si>
  <si>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</si>
  <si>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</si>
  <si>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</si>
  <si>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</si>
  <si>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</si>
  <si>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</si>
  <si>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</si>
  <si>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</si>
  <si>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</si>
  <si>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</si>
  <si>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</si>
  <si>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</si>
  <si>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</si>
  <si>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</si>
  <si>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</si>
  <si>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</si>
  <si>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</si>
  <si>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</si>
  <si>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</si>
  <si>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</si>
  <si>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</si>
  <si>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</si>
  <si>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</si>
  <si>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</si>
  <si>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</si>
  <si>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</si>
  <si>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</si>
  <si>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</si>
  <si>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</si>
  <si>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</si>
  <si>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</si>
  <si>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</si>
  <si>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</si>
  <si>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</si>
  <si>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</si>
  <si>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</si>
  <si>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</si>
  <si>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</si>
  <si>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</si>
  <si>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</si>
  <si>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</si>
  <si>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</si>
  <si>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</si>
  <si>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</si>
  <si>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</si>
  <si>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</si>
  <si>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</si>
  <si>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</si>
  <si>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</si>
  <si>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</si>
  <si>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</si>
  <si>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</si>
  <si>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</si>
  <si>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</si>
  <si>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</si>
  <si>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</si>
  <si>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</si>
  <si>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</si>
  <si>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</si>
  <si>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</si>
  <si>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</si>
  <si>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</si>
  <si>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</si>
  <si>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</si>
  <si>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</si>
  <si>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</si>
  <si>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</si>
  <si>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</si>
  <si>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</si>
  <si>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</si>
  <si>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</si>
  <si>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</si>
  <si>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</si>
  <si>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</si>
  <si>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</si>
  <si>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</si>
  <si>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</si>
  <si>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</si>
  <si>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</si>
  <si>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</si>
  <si>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</si>
  <si>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</si>
  <si>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</si>
  <si>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</si>
  <si>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</si>
  <si>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</si>
  <si>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</si>
  <si>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</si>
  <si>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</si>
  <si>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</si>
  <si>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</si>
  <si>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</si>
  <si>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</si>
  <si>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</si>
  <si>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</si>
  <si>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</si>
  <si>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</si>
  <si>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</si>
  <si>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</si>
  <si>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</si>
  <si>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</si>
  <si>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</si>
  <si>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</si>
  <si>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</si>
  <si>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</si>
  <si>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</si>
  <si>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</si>
  <si>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</si>
  <si>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</si>
  <si>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</si>
  <si>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</si>
  <si>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</si>
  <si>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</si>
  <si>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</si>
  <si>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</si>
  <si>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</si>
  <si>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</si>
  <si>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</si>
  <si>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</si>
  <si>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</si>
  <si>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</si>
  <si>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</si>
  <si>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</si>
  <si>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</si>
  <si>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</si>
  <si>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</si>
  <si>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</si>
  <si>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</si>
  <si>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</si>
  <si>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</si>
  <si>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</si>
  <si>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</si>
  <si>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</si>
  <si>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</si>
  <si>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</si>
  <si>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</si>
  <si>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</si>
  <si>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</si>
  <si>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</si>
  <si>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</si>
  <si>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</si>
  <si>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</si>
  <si>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</si>
  <si>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</si>
  <si>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</si>
  <si>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</si>
  <si>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</si>
  <si>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</si>
  <si>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</si>
  <si>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</si>
  <si>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</si>
  <si>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</si>
  <si>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</si>
  <si>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</si>
  <si>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</si>
  <si>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</si>
  <si>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</si>
  <si>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</si>
  <si>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</si>
  <si>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</si>
  <si>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</si>
  <si>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</si>
  <si>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</si>
  <si>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</si>
  <si>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</si>
  <si>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</si>
  <si>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</si>
  <si>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</si>
  <si>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</si>
  <si>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</si>
  <si>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</si>
  <si>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</si>
  <si>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</si>
  <si>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</si>
  <si>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</si>
  <si>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</si>
  <si>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</si>
  <si>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</si>
  <si>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</si>
  <si>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</si>
  <si>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</si>
  <si>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</si>
  <si>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</si>
  <si>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</si>
  <si>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</si>
  <si>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</si>
  <si>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</si>
  <si>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</si>
  <si>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</si>
  <si>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</si>
  <si>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</si>
  <si>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</si>
  <si>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</si>
  <si>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</si>
  <si>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</si>
  <si>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</si>
  <si>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</si>
  <si>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</si>
  <si>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</si>
  <si>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</si>
  <si>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</si>
  <si>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</si>
  <si>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</si>
  <si>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</si>
  <si>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</si>
  <si>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</si>
  <si>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</si>
  <si>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</si>
  <si>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</si>
  <si>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</si>
  <si>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</si>
  <si>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</si>
  <si>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</si>
  <si>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</si>
  <si>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</si>
  <si>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</si>
  <si>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</si>
  <si>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</si>
  <si>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</si>
  <si>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</si>
  <si>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</si>
  <si>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</si>
  <si>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</si>
  <si>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</si>
  <si>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</si>
  <si>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</si>
  <si>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</si>
  <si>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</si>
  <si>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</si>
  <si>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</si>
  <si>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</si>
  <si>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</si>
  <si>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</si>
  <si>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</si>
  <si>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</si>
  <si>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</si>
  <si>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</si>
  <si>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</si>
  <si>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</si>
  <si>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</si>
  <si>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</si>
  <si>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</si>
  <si>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</si>
  <si>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</si>
  <si>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</si>
  <si>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</si>
  <si>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</si>
  <si>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</si>
  <si>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</si>
  <si>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</si>
  <si>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</si>
  <si>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</si>
  <si>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</si>
  <si>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</si>
  <si>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</si>
  <si>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</si>
  <si>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</si>
  <si>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</si>
  <si>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</si>
  <si>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</si>
  <si>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</si>
  <si>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</si>
  <si>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</si>
  <si>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</si>
  <si>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</si>
  <si>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</si>
  <si>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</si>
  <si>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</si>
  <si>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</si>
  <si>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</si>
  <si>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</si>
  <si>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</si>
  <si>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</si>
  <si>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</si>
  <si>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</si>
  <si>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</si>
  <si>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</si>
  <si>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</si>
  <si>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</si>
  <si>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</si>
  <si>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</si>
  <si>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</si>
  <si>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</si>
  <si>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</si>
  <si>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</si>
  <si>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</si>
  <si>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</si>
  <si>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</si>
  <si>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</si>
  <si>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</si>
  <si>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</si>
  <si>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</si>
  <si>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</si>
  <si>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</si>
  <si>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</si>
  <si>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</si>
  <si>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</si>
  <si>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</si>
  <si>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</si>
  <si>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</si>
  <si>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</si>
  <si>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</si>
  <si>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</si>
  <si>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</si>
  <si>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</si>
  <si>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</si>
  <si>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</si>
  <si>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</si>
  <si>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</si>
  <si>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</si>
  <si>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</si>
  <si>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</si>
  <si>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</si>
  <si>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</si>
  <si>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</si>
  <si>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</si>
  <si>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</si>
  <si>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</si>
  <si>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</si>
  <si>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</si>
  <si>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</si>
  <si>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</si>
  <si>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</si>
  <si>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</si>
  <si>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</si>
  <si>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</si>
  <si>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</si>
  <si>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</si>
  <si>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</si>
  <si>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</si>
  <si>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</si>
  <si>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</si>
  <si>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</si>
  <si>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</si>
  <si>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</si>
  <si>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</si>
  <si>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</si>
  <si>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</si>
  <si>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</si>
  <si>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</si>
  <si>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</si>
  <si>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</si>
  <si>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</si>
  <si>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</si>
  <si>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</si>
  <si>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</si>
  <si>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</si>
  <si>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</si>
  <si>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</si>
  <si>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</si>
  <si>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</si>
  <si>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</si>
  <si>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</si>
  <si>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</si>
  <si>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</si>
  <si>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</si>
  <si>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</si>
  <si>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</si>
  <si>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</si>
  <si>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</si>
  <si>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</si>
  <si>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</si>
  <si>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</si>
  <si>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</si>
  <si>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</si>
  <si>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</si>
  <si>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</si>
  <si>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</si>
  <si>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</si>
  <si>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</si>
  <si>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</si>
  <si>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</si>
  <si>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</si>
  <si>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</si>
  <si>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</si>
  <si>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</si>
  <si>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</si>
  <si>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</si>
  <si>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</si>
  <si>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</si>
  <si>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</si>
  <si>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</si>
  <si>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</si>
  <si>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</si>
  <si>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</si>
  <si>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</si>
  <si>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</si>
  <si>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</si>
  <si>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</si>
  <si>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</si>
  <si>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</si>
  <si>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</si>
  <si>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</si>
  <si>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</si>
  <si>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</si>
  <si>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</si>
  <si>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</si>
  <si>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</si>
  <si>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</si>
  <si>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</si>
  <si>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</si>
  <si>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</si>
  <si>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</si>
  <si>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</si>
  <si>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</si>
  <si>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</si>
  <si>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</si>
  <si>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</si>
  <si>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</si>
  <si>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</si>
  <si>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</si>
  <si>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</si>
  <si>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</si>
  <si>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</si>
  <si>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</si>
  <si>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</si>
  <si>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</si>
  <si>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</si>
  <si>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</si>
  <si>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</si>
  <si>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</si>
  <si>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</si>
  <si>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</si>
  <si>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</si>
  <si>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</si>
  <si>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</si>
  <si>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</si>
  <si>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</si>
  <si>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</si>
  <si>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</si>
  <si>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</si>
  <si>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</si>
  <si>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</si>
  <si>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</si>
  <si>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</si>
  <si>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</si>
  <si>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</si>
  <si>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</si>
  <si>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</si>
  <si>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</si>
  <si>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</si>
  <si>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</si>
  <si>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</si>
  <si>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</si>
  <si>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</si>
  <si>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</si>
  <si>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</si>
  <si>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</si>
  <si>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</si>
  <si>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</si>
  <si>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</si>
  <si>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</si>
  <si>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</si>
  <si>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</si>
  <si>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</si>
  <si>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</si>
  <si>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</si>
  <si>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</si>
  <si>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</si>
  <si>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</si>
  <si>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</si>
  <si>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</si>
  <si>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</si>
  <si>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</si>
  <si>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</si>
  <si>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</si>
  <si>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</si>
  <si>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</si>
  <si>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</si>
  <si>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</si>
  <si>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</si>
  <si>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</si>
  <si>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</si>
  <si>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</si>
  <si>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</si>
  <si>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</si>
  <si>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</si>
  <si>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</si>
  <si>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</si>
  <si>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</si>
  <si>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</si>
  <si>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</si>
  <si>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</si>
  <si>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</si>
  <si>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</si>
  <si>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</si>
  <si>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</si>
  <si>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</si>
  <si>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</si>
  <si>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</si>
  <si>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</si>
  <si>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</si>
  <si>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</si>
  <si>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</si>
  <si>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</si>
  <si>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</si>
  <si>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</si>
  <si>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</si>
  <si>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</si>
  <si>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</si>
  <si>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</si>
  <si>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</si>
  <si>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</si>
  <si>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</si>
  <si>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</si>
  <si>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</si>
  <si>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</si>
  <si>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</si>
  <si>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</si>
  <si>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</si>
  <si>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</si>
  <si>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</si>
  <si>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</si>
  <si>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</si>
  <si>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</si>
  <si>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</si>
  <si>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</si>
  <si>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</si>
  <si>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</si>
  <si>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</si>
  <si>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</si>
  <si>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</si>
  <si>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</si>
  <si>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</si>
  <si>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</si>
  <si>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</si>
  <si>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</si>
  <si>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</si>
  <si>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</si>
  <si>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</si>
  <si>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</si>
  <si>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</si>
  <si>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</si>
  <si>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</si>
  <si>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</si>
  <si>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</si>
  <si>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</si>
  <si>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</si>
  <si>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</si>
  <si>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</si>
  <si>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</si>
  <si>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</si>
  <si>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</si>
  <si>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</si>
  <si>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</si>
  <si>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</si>
  <si>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</si>
  <si>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</si>
  <si>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</si>
  <si>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</si>
  <si>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</si>
  <si>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</si>
  <si>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</si>
  <si>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</si>
  <si>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</si>
  <si>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</si>
  <si>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</si>
  <si>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</si>
  <si>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</si>
  <si>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</si>
  <si>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</si>
  <si>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</si>
  <si>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</si>
  <si>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</si>
  <si>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</si>
  <si>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</si>
  <si>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</si>
  <si>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</si>
  <si>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</si>
  <si>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</si>
  <si>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</si>
  <si>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</si>
  <si>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</si>
  <si>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</si>
  <si>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</si>
  <si>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</si>
  <si>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</si>
  <si>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</si>
  <si>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</si>
  <si>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</si>
  <si>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</si>
  <si>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</si>
  <si>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</si>
  <si>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</si>
  <si>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</si>
  <si>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</si>
  <si>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</si>
  <si>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</si>
  <si>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</si>
  <si>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</si>
  <si>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</si>
  <si>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</si>
  <si>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</si>
  <si>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</si>
  <si>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</si>
  <si>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</si>
  <si>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</si>
  <si>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</si>
  <si>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</si>
  <si>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</si>
  <si>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</si>
  <si>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</si>
  <si>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</si>
  <si>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</si>
  <si>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</si>
  <si>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</si>
  <si>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</si>
  <si>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</si>
  <si>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</si>
  <si>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</si>
  <si>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</si>
  <si>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</si>
  <si>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</si>
  <si>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</si>
  <si>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</si>
  <si>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</si>
  <si>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</si>
  <si>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</si>
  <si>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</si>
  <si>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</si>
  <si>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</si>
  <si>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</si>
  <si>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</si>
  <si>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</si>
  <si>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</si>
  <si>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</si>
  <si>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</si>
  <si>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</si>
  <si>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</si>
  <si>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</si>
  <si>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</si>
  <si>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</si>
  <si>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</si>
  <si>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</si>
  <si>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</si>
  <si>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</si>
  <si>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</si>
  <si>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</si>
  <si>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</si>
  <si>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</si>
  <si>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</si>
  <si>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</si>
  <si>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</si>
  <si>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</si>
  <si>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</si>
  <si>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</si>
  <si>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</si>
  <si>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</si>
  <si>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</si>
  <si>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</si>
  <si>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</si>
  <si>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</si>
  <si>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</si>
  <si>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</si>
  <si>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</si>
  <si>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</si>
  <si>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</si>
  <si>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</si>
  <si>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</si>
  <si>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</si>
  <si>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</si>
  <si>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</si>
  <si>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</si>
  <si>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</si>
  <si>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</si>
  <si>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</si>
  <si>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</si>
  <si>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</si>
  <si>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</si>
  <si>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</si>
  <si>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</si>
  <si>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</si>
  <si>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</si>
  <si>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</si>
  <si>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</si>
  <si>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</si>
  <si>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</si>
  <si>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</si>
  <si>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</si>
  <si>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</si>
  <si>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</si>
  <si>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</si>
  <si>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</si>
  <si>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</si>
  <si>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</si>
  <si>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</si>
  <si>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</si>
  <si>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</si>
  <si>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</si>
  <si>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</si>
  <si>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</si>
  <si>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</si>
  <si>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</si>
  <si>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</si>
  <si>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</si>
  <si>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</si>
  <si>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</si>
  <si>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</si>
  <si>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</si>
  <si>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</si>
  <si>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</si>
  <si>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</si>
  <si>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</si>
  <si>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</si>
  <si>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</si>
  <si>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</si>
  <si>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</si>
  <si>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</si>
  <si>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</si>
  <si>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</si>
  <si>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</si>
  <si>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</si>
  <si>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</si>
  <si>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</si>
  <si>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</si>
  <si>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</si>
  <si>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</si>
  <si>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</si>
  <si>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</si>
  <si>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</si>
  <si>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</si>
  <si>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</si>
  <si>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</si>
  <si>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</si>
  <si>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</si>
  <si>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</si>
  <si>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</si>
  <si>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</si>
  <si>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</si>
  <si>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</si>
  <si>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</si>
  <si>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</si>
  <si>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</si>
  <si>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</si>
  <si>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</si>
  <si>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</si>
  <si>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</si>
  <si>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</si>
  <si>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</si>
  <si>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</si>
  <si>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</si>
  <si>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</si>
  <si>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</si>
  <si>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</si>
  <si>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</si>
  <si>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</si>
  <si>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</si>
  <si>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</si>
  <si>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</si>
  <si>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</si>
  <si>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</si>
  <si>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</si>
  <si>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</si>
  <si>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</si>
  <si>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</si>
  <si>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</si>
  <si>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</si>
  <si>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</si>
  <si>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</si>
  <si>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</si>
  <si>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</si>
  <si>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</si>
  <si>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</si>
  <si>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</si>
  <si>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</si>
  <si>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</si>
  <si>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</si>
  <si>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</si>
  <si>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</si>
  <si>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</si>
  <si>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</si>
  <si>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</si>
  <si>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</si>
  <si>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</si>
  <si>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</si>
  <si>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</si>
  <si>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</si>
  <si>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</si>
  <si>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</si>
  <si>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</si>
  <si>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</si>
  <si>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</si>
  <si>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</si>
  <si>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</si>
  <si>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</si>
  <si>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</si>
  <si>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</si>
  <si>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</si>
  <si>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</si>
  <si>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</si>
  <si>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</si>
  <si>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</si>
  <si>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</si>
  <si>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</si>
  <si>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</si>
  <si>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</si>
  <si>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</si>
  <si>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</si>
  <si>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</si>
  <si>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</si>
  <si>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</si>
  <si>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</si>
  <si>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</si>
  <si>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</si>
  <si>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</si>
  <si>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</si>
  <si>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</si>
  <si>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</si>
  <si>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</si>
  <si>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</si>
  <si>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</si>
  <si>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</si>
  <si>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</si>
  <si>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</si>
  <si>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</si>
  <si>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</si>
  <si>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</si>
  <si>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</si>
  <si>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</si>
  <si>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</si>
  <si>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</si>
  <si>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</si>
  <si>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</si>
  <si>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</si>
  <si>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</si>
  <si>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</si>
  <si>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</si>
  <si>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</si>
  <si>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</si>
  <si>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</si>
  <si>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</si>
  <si>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</si>
  <si>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</si>
  <si>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</si>
  <si>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</si>
  <si>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</si>
  <si>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</si>
  <si>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</si>
  <si>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</si>
  <si>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</si>
  <si>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</si>
  <si>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</si>
  <si>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</si>
  <si>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</si>
  <si>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</si>
  <si>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</si>
  <si>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</si>
  <si>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</si>
  <si>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</si>
  <si>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</si>
  <si>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</si>
  <si>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</si>
  <si>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</si>
  <si>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</si>
  <si>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</si>
  <si>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</si>
  <si>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</si>
  <si>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</si>
  <si>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</si>
  <si>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</si>
  <si>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</si>
  <si>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</si>
  <si>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</si>
  <si>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</si>
  <si>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</si>
  <si>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</si>
  <si>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</si>
  <si>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</si>
  <si>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</si>
  <si>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</si>
  <si>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</si>
  <si>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</si>
  <si>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</si>
  <si>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</si>
  <si>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</si>
  <si>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</si>
  <si>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</si>
  <si>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</si>
  <si>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</si>
  <si>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</si>
  <si>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</si>
  <si>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</si>
  <si>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</si>
  <si>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</si>
  <si>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</si>
  <si>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</si>
  <si>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</si>
  <si>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</si>
  <si>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</si>
  <si>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</si>
  <si>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</si>
  <si>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</si>
  <si>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</si>
  <si>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</si>
  <si>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</si>
  <si>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</si>
  <si>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</si>
  <si>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</si>
  <si>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</si>
  <si>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</si>
  <si>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</si>
  <si>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</si>
  <si>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</si>
  <si>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</si>
  <si>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</si>
  <si>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</si>
  <si>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</si>
  <si>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</si>
  <si>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</si>
  <si>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</si>
  <si>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</si>
  <si>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</si>
  <si>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</si>
  <si>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</si>
  <si>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</si>
  <si>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</si>
  <si>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</si>
  <si>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</si>
  <si>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</si>
  <si>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</si>
  <si>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</si>
  <si>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</si>
  <si>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</si>
  <si>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</si>
  <si>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</si>
  <si>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</si>
  <si>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</si>
  <si>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</si>
  <si>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</si>
  <si>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</si>
  <si>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</si>
  <si>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</si>
  <si>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</si>
  <si>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</si>
  <si>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</si>
  <si>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</si>
  <si>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</si>
  <si>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</si>
  <si>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</si>
  <si>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</si>
  <si>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</si>
  <si>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</si>
  <si>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</si>
  <si>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</si>
  <si>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</si>
  <si>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</si>
  <si>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</si>
  <si>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</si>
  <si>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</si>
  <si>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</si>
  <si>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</si>
  <si>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</si>
  <si>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</si>
  <si>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</si>
  <si>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</si>
  <si>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</si>
  <si>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</si>
  <si>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</si>
  <si>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</si>
  <si>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</si>
  <si>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</si>
  <si>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</si>
  <si>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</si>
  <si>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</si>
  <si>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</si>
  <si>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</si>
  <si>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</si>
  <si>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</si>
  <si>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</si>
  <si>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</si>
  <si>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</si>
  <si>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</si>
  <si>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</si>
  <si>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</si>
  <si>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</si>
  <si>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</si>
  <si>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</si>
  <si>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</si>
  <si>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</si>
  <si>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</si>
  <si>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</si>
  <si>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</si>
  <si>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</si>
  <si>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</si>
  <si>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</si>
  <si>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</si>
  <si>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</si>
  <si>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</si>
  <si>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</si>
  <si>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</si>
  <si>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</si>
  <si>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</si>
  <si>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</si>
  <si>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</si>
  <si>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</si>
  <si>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</si>
  <si>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</si>
  <si>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</si>
  <si>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</si>
  <si>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</si>
  <si>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</si>
  <si>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</si>
  <si>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</si>
  <si>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</si>
  <si>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</si>
  <si>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</si>
  <si>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</si>
  <si>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</si>
  <si>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</si>
  <si>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</si>
  <si>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</si>
  <si>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</si>
  <si>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</si>
  <si>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</si>
  <si>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</si>
  <si>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</si>
  <si>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</si>
  <si>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</si>
  <si>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</si>
  <si>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</si>
  <si>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</si>
  <si>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</si>
  <si>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</si>
  <si>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</si>
  <si>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</si>
  <si>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</si>
  <si>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</si>
  <si>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</si>
  <si>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</si>
  <si>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</si>
  <si>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</si>
  <si>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</si>
  <si>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</si>
  <si>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</si>
  <si>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</si>
  <si>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</si>
  <si>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</si>
  <si>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</si>
  <si>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</si>
  <si>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</si>
  <si>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</si>
  <si>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</si>
  <si>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</si>
  <si>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</si>
  <si>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</si>
  <si>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</si>
  <si>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</si>
  <si>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</si>
  <si>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</si>
  <si>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</si>
  <si>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</si>
  <si>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</si>
  <si>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</si>
  <si>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</si>
  <si>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</si>
  <si>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</si>
  <si>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</si>
  <si>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</si>
  <si>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</si>
  <si>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</si>
  <si>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</si>
  <si>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</si>
  <si>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</si>
  <si>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</si>
  <si>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</si>
  <si>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</si>
  <si>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</si>
  <si>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</si>
  <si>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</si>
  <si>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</si>
  <si>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</si>
  <si>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</si>
  <si>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</si>
  <si>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</si>
  <si>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</si>
  <si>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</si>
  <si>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</si>
  <si>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</si>
  <si>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</si>
  <si>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</si>
  <si>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</si>
  <si>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</si>
  <si>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</si>
  <si>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</si>
  <si>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</si>
  <si>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</si>
  <si>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</si>
  <si>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</si>
  <si>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</si>
  <si>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</si>
  <si>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</si>
  <si>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</si>
  <si>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</si>
  <si>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</si>
  <si>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</si>
  <si>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</si>
  <si>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</si>
  <si>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</si>
  <si>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</si>
  <si>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</si>
  <si>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</si>
  <si>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</si>
  <si>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</si>
  <si>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</si>
  <si>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</si>
  <si>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</si>
  <si>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</si>
  <si>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</si>
  <si>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</si>
  <si>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</si>
  <si>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</si>
  <si>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</si>
  <si>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</si>
  <si>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</si>
  <si>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</si>
  <si>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</si>
  <si>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</si>
  <si>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</si>
  <si>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</si>
  <si>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</si>
  <si>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</si>
  <si>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</si>
  <si>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</si>
  <si>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</si>
  <si>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</si>
  <si>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</si>
  <si>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</si>
  <si>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</si>
  <si>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</si>
  <si>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</si>
  <si>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</si>
  <si>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</si>
  <si>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</si>
  <si>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</si>
  <si>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</si>
  <si>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</si>
  <si>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</si>
  <si>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</si>
  <si>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</si>
  <si>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</si>
  <si>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</si>
  <si>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</si>
  <si>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</si>
  <si>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</si>
  <si>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</si>
  <si>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</si>
  <si>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</si>
  <si>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</si>
  <si>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</si>
  <si>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</si>
  <si>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</si>
  <si>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</si>
  <si>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</si>
  <si>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</si>
  <si>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</si>
  <si>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</si>
  <si>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</si>
  <si>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</si>
  <si>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</si>
  <si>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</si>
  <si>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</si>
  <si>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</si>
  <si>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</si>
  <si>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</si>
  <si>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</si>
  <si>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</si>
  <si>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</si>
  <si>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</si>
  <si>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</si>
  <si>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</si>
  <si>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</si>
  <si>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</si>
  <si>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</si>
  <si>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</si>
  <si>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</si>
  <si>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</si>
  <si>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</si>
  <si>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</si>
  <si>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</si>
  <si>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</si>
  <si>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</si>
  <si>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</si>
  <si>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</si>
  <si>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</si>
  <si>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</si>
  <si>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</si>
  <si>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</si>
  <si>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</si>
  <si>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</si>
  <si>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</si>
  <si>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</si>
  <si>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</si>
  <si>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</si>
  <si>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</si>
  <si>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</si>
  <si>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</si>
  <si>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</si>
  <si>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</si>
  <si>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</si>
  <si>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</si>
  <si>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</si>
  <si>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</si>
  <si>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</si>
  <si>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</si>
  <si>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</si>
  <si>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</si>
  <si>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</si>
  <si>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</si>
  <si>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</si>
  <si>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</si>
  <si>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</si>
  <si>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</si>
  <si>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</si>
  <si>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</si>
  <si>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</si>
  <si>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</si>
  <si>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</si>
  <si>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</si>
  <si>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</si>
  <si>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</si>
  <si>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</si>
  <si>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</si>
  <si>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</si>
  <si>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</si>
  <si>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</si>
  <si>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</si>
  <si>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</si>
  <si>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</si>
  <si>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</si>
  <si>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</si>
  <si>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</si>
  <si>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</si>
  <si>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</si>
  <si>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</si>
  <si>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</si>
  <si>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</si>
  <si>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</si>
  <si>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</si>
  <si>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</si>
  <si>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</si>
  <si>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</si>
  <si>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</si>
  <si>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</si>
  <si>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</si>
  <si>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</si>
  <si>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</si>
  <si>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</si>
  <si>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</si>
  <si>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</si>
  <si>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</si>
  <si>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</si>
  <si>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</si>
  <si>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</si>
  <si>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</si>
  <si>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</si>
  <si>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</si>
  <si>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</si>
  <si>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</si>
  <si>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</si>
  <si>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</si>
  <si>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</si>
  <si>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</si>
  <si>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</si>
  <si>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</si>
  <si>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</si>
  <si>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</si>
  <si>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</si>
  <si>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</si>
  <si>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</si>
  <si>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</si>
  <si>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</si>
  <si>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</si>
  <si>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</si>
  <si>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</si>
  <si>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</si>
  <si>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</si>
  <si>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</si>
  <si>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</si>
  <si>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</si>
  <si>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</si>
  <si>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</si>
  <si>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</si>
  <si>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</si>
  <si>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</si>
  <si>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</si>
  <si>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</si>
  <si>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</si>
  <si>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</si>
  <si>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</si>
  <si>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</si>
  <si>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</si>
  <si>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</si>
  <si>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</si>
  <si>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</si>
  <si>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</si>
  <si>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</si>
  <si>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</si>
  <si>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</si>
  <si>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</si>
  <si>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</si>
  <si>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</si>
  <si>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</si>
  <si>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</si>
  <si>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</si>
  <si>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</si>
  <si>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</si>
  <si>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</si>
  <si>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</si>
  <si>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</si>
  <si>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</si>
  <si>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</si>
  <si>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</si>
  <si>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</si>
  <si>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</si>
  <si>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</si>
  <si>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</si>
  <si>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</si>
  <si>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</si>
  <si>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</si>
  <si>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</si>
  <si>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</si>
  <si>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</si>
  <si>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</si>
  <si>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</si>
  <si>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</si>
  <si>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</si>
  <si>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</si>
  <si>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</si>
  <si>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</si>
  <si>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</si>
  <si>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</si>
  <si>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</si>
  <si>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</si>
  <si>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</si>
  <si>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</si>
  <si>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</si>
  <si>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</si>
  <si>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</si>
  <si>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</si>
  <si>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</si>
  <si>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</si>
  <si>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</si>
  <si>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</si>
  <si>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</si>
  <si>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</si>
  <si>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</si>
  <si>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</si>
  <si>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</si>
  <si>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</si>
  <si>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</si>
  <si>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</si>
  <si>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</si>
  <si>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</si>
  <si>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</si>
  <si>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</si>
  <si>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</si>
  <si>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</si>
  <si>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</si>
  <si>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</si>
  <si>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</si>
  <si>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</si>
  <si>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</si>
  <si>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</si>
  <si>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</si>
  <si>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</si>
  <si>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</si>
  <si>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</si>
  <si>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</si>
  <si>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</si>
  <si>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</si>
  <si>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</si>
  <si>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</si>
  <si>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</si>
  <si>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</si>
  <si>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</si>
  <si>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</si>
  <si>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</si>
  <si>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</si>
  <si>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</si>
  <si>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</si>
  <si>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</si>
  <si>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</si>
  <si>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</si>
  <si>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</si>
  <si>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</si>
  <si>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</si>
  <si>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</si>
  <si>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</si>
  <si>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</si>
  <si>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</si>
  <si>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</si>
  <si>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</si>
  <si>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</si>
  <si>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</si>
  <si>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</si>
  <si>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</si>
  <si>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</si>
  <si>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</si>
  <si>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</si>
  <si>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</si>
  <si>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</si>
  <si>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</si>
  <si>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</si>
  <si>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</si>
  <si>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</si>
  <si>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</si>
  <si>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</si>
  <si>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</si>
  <si>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</si>
  <si>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</si>
  <si>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</si>
  <si>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</si>
  <si>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</si>
  <si>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</si>
  <si>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</si>
  <si>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</si>
  <si>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</si>
  <si>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</si>
  <si>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</si>
  <si>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</si>
  <si>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</si>
  <si>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</si>
  <si>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</si>
  <si>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</si>
  <si>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</si>
  <si>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</si>
  <si>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</si>
  <si>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</si>
  <si>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</si>
  <si>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</si>
  <si>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</si>
  <si>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</si>
  <si>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</si>
  <si>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</si>
  <si>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</si>
  <si>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</si>
  <si>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</si>
  <si>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</si>
  <si>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</si>
  <si>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</si>
  <si>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</si>
  <si>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</si>
  <si>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</si>
  <si>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</si>
  <si>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</si>
  <si>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</si>
  <si>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</si>
  <si>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</si>
  <si>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</si>
  <si>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</si>
  <si>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</si>
  <si>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</si>
  <si>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</si>
  <si>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</si>
  <si>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</si>
  <si>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</si>
  <si>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</si>
  <si>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</si>
  <si>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</si>
  <si>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</si>
  <si>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</si>
  <si>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</si>
  <si>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</si>
  <si>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</si>
  <si>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</si>
  <si>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</si>
  <si>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</si>
  <si>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</si>
  <si>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</si>
  <si>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</si>
  <si>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</si>
  <si>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</si>
  <si>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</si>
  <si>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</si>
  <si>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</si>
  <si>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</si>
  <si>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</si>
  <si>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</si>
  <si>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</si>
  <si>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</si>
  <si>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</si>
  <si>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</si>
  <si>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</si>
  <si>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</si>
  <si>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</si>
  <si>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</si>
  <si>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</si>
  <si>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</si>
  <si>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</si>
  <si>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</si>
  <si>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</si>
  <si>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</si>
  <si>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</si>
  <si>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</si>
  <si>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</si>
  <si>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</si>
  <si>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</si>
  <si>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</si>
  <si>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</si>
  <si>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</si>
  <si>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</si>
  <si>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</si>
  <si>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</si>
  <si>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</si>
  <si>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</si>
  <si>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</si>
  <si>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</si>
  <si>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</si>
  <si>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</si>
  <si>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</si>
  <si>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</si>
  <si>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</si>
  <si>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</si>
  <si>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</si>
  <si>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</si>
  <si>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</si>
  <si>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</si>
  <si>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</si>
  <si>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</si>
  <si>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</si>
  <si>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</si>
  <si>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</si>
  <si>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</si>
  <si>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</si>
  <si>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</si>
  <si>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</si>
  <si>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</si>
  <si>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</si>
  <si>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</si>
  <si>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</si>
  <si>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</si>
  <si>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</si>
  <si>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</si>
  <si>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</si>
  <si>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</si>
  <si>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</si>
  <si>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</si>
  <si>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</si>
  <si>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</si>
  <si>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</si>
  <si>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</si>
  <si>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</si>
  <si>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</si>
  <si>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</si>
  <si>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</si>
  <si>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</si>
  <si>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</si>
  <si>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</si>
  <si>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</si>
  <si>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</si>
  <si>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</si>
  <si>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</si>
  <si>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</si>
  <si>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</si>
  <si>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</si>
  <si>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</si>
  <si>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</si>
  <si>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</si>
  <si>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</si>
  <si>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</si>
  <si>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</si>
  <si>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</si>
  <si>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</si>
  <si>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</si>
  <si>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</si>
  <si>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</si>
  <si>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</si>
  <si>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</si>
  <si>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</si>
  <si>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</si>
  <si>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</si>
  <si>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</si>
  <si>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</si>
  <si>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</si>
  <si>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</si>
  <si>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</si>
  <si>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</si>
  <si>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</si>
  <si>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</si>
  <si>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</si>
  <si>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</si>
  <si>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</si>
  <si>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</si>
  <si>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</si>
  <si>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</si>
  <si>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</si>
  <si>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</si>
  <si>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</si>
  <si>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</si>
  <si>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</si>
  <si>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</si>
  <si>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</si>
  <si>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</si>
  <si>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</si>
  <si>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</si>
  <si>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</si>
  <si>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</si>
  <si>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</si>
  <si>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</si>
  <si>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</si>
  <si>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</si>
  <si>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</si>
  <si>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</si>
  <si>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</si>
  <si>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</si>
  <si>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</si>
  <si>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</si>
  <si>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</si>
  <si>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</si>
  <si>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</si>
  <si>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</si>
  <si>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</si>
  <si>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</si>
  <si>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</si>
  <si>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</si>
  <si>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</si>
  <si>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</si>
  <si>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</si>
  <si>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</si>
  <si>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</si>
  <si>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</si>
  <si>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</si>
  <si>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</si>
  <si>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</si>
  <si>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</si>
  <si>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</si>
  <si>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</si>
  <si>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</si>
  <si>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</si>
  <si>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</si>
  <si>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</si>
  <si>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</si>
  <si>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</si>
  <si>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</si>
  <si>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</si>
  <si>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</si>
  <si>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</si>
  <si>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</si>
  <si>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</si>
  <si>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</si>
  <si>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</si>
  <si>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</si>
  <si>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</si>
  <si>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</si>
  <si>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</si>
  <si>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</si>
  <si>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</si>
  <si>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</si>
  <si>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</si>
  <si>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</si>
  <si>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</si>
  <si>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</si>
  <si>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</si>
  <si>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</si>
  <si>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</si>
  <si>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</si>
  <si>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</si>
  <si>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</si>
  <si>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</si>
  <si>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</si>
  <si>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</si>
  <si>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</si>
  <si>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</si>
  <si>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</si>
  <si>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</si>
  <si>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</si>
  <si>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</si>
  <si>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</si>
  <si>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</si>
  <si>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</si>
  <si>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</si>
  <si>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</si>
  <si>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</si>
  <si>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</si>
  <si>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</si>
  <si>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</si>
  <si>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</si>
  <si>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</si>
  <si>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</si>
  <si>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</si>
  <si>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</si>
  <si>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</si>
  <si>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</si>
  <si>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</si>
  <si>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</si>
  <si>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</si>
  <si>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</si>
  <si>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</si>
  <si>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</si>
  <si>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</si>
  <si>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</si>
  <si>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</si>
  <si>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</si>
  <si>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</si>
  <si>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</si>
  <si>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</si>
  <si>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</si>
  <si>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</si>
  <si>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</si>
  <si>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</si>
  <si>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</si>
  <si>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</si>
  <si>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</si>
  <si>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</si>
  <si>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</si>
  <si>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</si>
  <si>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</si>
  <si>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</si>
  <si>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</si>
  <si>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</si>
  <si>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</si>
  <si>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</si>
  <si>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</si>
  <si>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</si>
  <si>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</si>
  <si>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</si>
  <si>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</si>
  <si>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</si>
  <si>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</si>
  <si>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</si>
  <si>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</si>
  <si>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</si>
  <si>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</si>
  <si>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</si>
  <si>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</si>
  <si>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</si>
  <si>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</si>
  <si>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</si>
  <si>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</si>
  <si>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</si>
  <si>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</si>
  <si>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</si>
  <si>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</si>
  <si>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</si>
  <si>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</si>
  <si>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</si>
  <si>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</si>
  <si>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</si>
  <si>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</si>
  <si>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</si>
  <si>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</si>
  <si>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</si>
  <si>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</si>
  <si>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</si>
  <si>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</si>
  <si>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</si>
  <si>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</si>
  <si>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</si>
  <si>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</si>
  <si>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</si>
  <si>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</si>
  <si>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</si>
  <si>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</si>
  <si>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</si>
  <si>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</si>
  <si>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</si>
  <si>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</si>
  <si>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</si>
  <si>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</si>
  <si>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</si>
  <si>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</si>
  <si>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</si>
  <si>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</si>
  <si>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</si>
  <si>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</si>
  <si>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</si>
  <si>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</si>
  <si>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</si>
  <si>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</si>
  <si>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</si>
  <si>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</si>
  <si>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</si>
  <si>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</si>
  <si>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</si>
  <si>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</si>
  <si>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</si>
  <si>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</si>
  <si>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</si>
  <si>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</si>
  <si>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</si>
  <si>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</si>
  <si>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</si>
  <si>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</si>
  <si>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</si>
  <si>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</si>
  <si>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</si>
  <si>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</si>
  <si>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</si>
  <si>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</si>
  <si>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</si>
  <si>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</si>
  <si>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</si>
  <si>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</si>
  <si>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</si>
  <si>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</si>
  <si>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</si>
  <si>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</si>
  <si>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</si>
  <si>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</si>
  <si>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</si>
  <si>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</si>
  <si>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</si>
  <si>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</si>
  <si>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</si>
  <si>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</si>
  <si>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</si>
  <si>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</si>
  <si>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</si>
  <si>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</si>
  <si>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</si>
  <si>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</si>
  <si>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</si>
  <si>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</si>
  <si>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</si>
  <si>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</si>
  <si>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</si>
  <si>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</si>
  <si>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</si>
  <si>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</si>
  <si>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</si>
  <si>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</si>
  <si>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</si>
  <si>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</si>
  <si>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</si>
  <si>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</si>
  <si>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</si>
  <si>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</si>
  <si>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</si>
  <si>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</si>
  <si>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</si>
  <si>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</si>
  <si>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</si>
  <si>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</si>
  <si>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</si>
  <si>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</si>
  <si>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</si>
  <si>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</si>
  <si>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</si>
  <si>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</si>
  <si>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</si>
  <si>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</si>
  <si>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</si>
  <si>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</si>
  <si>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</si>
  <si>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</si>
  <si>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</si>
  <si>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</si>
  <si>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</si>
  <si>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</si>
  <si>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</si>
  <si>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</si>
  <si>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</si>
  <si>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</si>
  <si>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</si>
  <si>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</si>
  <si>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</si>
  <si>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</si>
  <si>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</si>
  <si>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</si>
  <si>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</si>
  <si>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</si>
  <si>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</si>
  <si>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</si>
  <si>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</si>
  <si>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</si>
  <si>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</si>
  <si>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</si>
  <si>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</si>
  <si>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</si>
  <si>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</si>
  <si>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</si>
  <si>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</si>
  <si>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</si>
  <si>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</si>
  <si>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</si>
  <si>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</si>
  <si>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</si>
  <si>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</si>
  <si>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</si>
  <si>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</si>
  <si>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</si>
  <si>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</si>
  <si>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</si>
  <si>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</si>
  <si>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</si>
  <si>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</si>
  <si>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</si>
  <si>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</si>
  <si>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</si>
  <si>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</si>
  <si>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</si>
  <si>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</si>
  <si>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</si>
  <si>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</si>
  <si>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</si>
  <si>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</si>
  <si>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</si>
  <si>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</si>
  <si>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</si>
  <si>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</si>
  <si>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</si>
  <si>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</si>
  <si>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</si>
  <si>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</si>
  <si>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</si>
  <si>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</si>
  <si>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</si>
  <si>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</si>
  <si>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</si>
  <si>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</si>
  <si>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</si>
  <si>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</si>
  <si>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</si>
  <si>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</si>
  <si>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</si>
  <si>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</si>
  <si>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</si>
  <si>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</si>
  <si>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</si>
  <si>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</si>
  <si>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</si>
  <si>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</si>
  <si>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</si>
  <si>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</si>
  <si>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</si>
  <si>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</si>
  <si>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</si>
  <si>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</si>
  <si>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</si>
  <si>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</si>
  <si>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</si>
  <si>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</si>
  <si>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</si>
  <si>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</si>
  <si>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</si>
  <si>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</si>
  <si>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</si>
  <si>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</si>
  <si>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</si>
  <si>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</si>
  <si>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</si>
  <si>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</si>
  <si>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</si>
  <si>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</si>
  <si>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</si>
  <si>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</si>
  <si>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</si>
  <si>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</si>
  <si>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</si>
  <si>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</si>
  <si>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</si>
  <si>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</si>
  <si>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</si>
  <si>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</si>
  <si>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</si>
  <si>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</si>
  <si>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</si>
  <si>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</si>
  <si>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</si>
  <si>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</si>
  <si>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</si>
  <si>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</si>
  <si>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</si>
  <si>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</si>
  <si>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</si>
  <si>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</si>
  <si>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</si>
  <si>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</si>
  <si>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</si>
  <si>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</si>
  <si>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</si>
  <si>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</si>
  <si>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</si>
  <si>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</si>
  <si>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</si>
  <si>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</si>
  <si>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</si>
  <si>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</si>
  <si>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</si>
  <si>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</si>
  <si>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</si>
  <si>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</si>
  <si>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</si>
  <si>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</si>
  <si>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</si>
  <si>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</si>
  <si>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</si>
  <si>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</si>
  <si>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</si>
  <si>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</si>
  <si>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</si>
  <si>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</si>
  <si>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</si>
  <si>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</si>
  <si>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</si>
  <si>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</si>
  <si>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</si>
  <si>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</si>
  <si>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</si>
  <si>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</si>
  <si>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</si>
  <si>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</si>
  <si>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</si>
  <si>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</si>
  <si>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</si>
  <si>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</si>
  <si>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</si>
  <si>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</si>
  <si>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</si>
  <si>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</si>
  <si>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</si>
  <si>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</si>
  <si>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</si>
  <si>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</si>
  <si>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</si>
  <si>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</si>
  <si>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</si>
  <si>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</si>
  <si>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</si>
  <si>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</si>
  <si>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</si>
  <si>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</si>
  <si>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</si>
  <si>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</si>
  <si>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</si>
  <si>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</si>
  <si>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</si>
  <si>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</si>
  <si>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</si>
  <si>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</si>
  <si>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</si>
  <si>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</si>
  <si>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</si>
  <si>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</si>
  <si>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</si>
  <si>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</si>
  <si>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</si>
  <si>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</si>
  <si>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</si>
  <si>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</si>
  <si>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</si>
  <si>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</si>
  <si>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</si>
  <si>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</si>
  <si>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</si>
  <si>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</si>
  <si>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</si>
  <si>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</si>
  <si>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</si>
  <si>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</si>
  <si>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</si>
  <si>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</si>
  <si>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</si>
  <si>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</si>
  <si>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</si>
  <si>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</si>
  <si>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</si>
  <si>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</si>
  <si>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</si>
  <si>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</si>
  <si>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</si>
  <si>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</si>
  <si>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</si>
  <si>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</si>
  <si>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</si>
  <si>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</si>
  <si>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</si>
  <si>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</si>
  <si>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</si>
  <si>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</si>
  <si>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</si>
  <si>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</si>
  <si>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</si>
  <si>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</si>
  <si>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</si>
  <si>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</si>
  <si>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</si>
  <si>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</si>
  <si>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</si>
  <si>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</si>
  <si>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</si>
  <si>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</si>
  <si>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</si>
  <si>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</si>
  <si>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</si>
  <si>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</si>
  <si>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</si>
  <si>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</si>
  <si>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</si>
  <si>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</si>
  <si>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</si>
  <si>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</si>
  <si>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</si>
  <si>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</si>
  <si>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</si>
  <si>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</si>
  <si>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</si>
  <si>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</si>
  <si>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</si>
  <si>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</si>
  <si>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</si>
  <si>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</si>
  <si>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</si>
  <si>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</si>
  <si>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</si>
  <si>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</si>
  <si>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</si>
  <si>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</si>
  <si>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</si>
  <si>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</si>
  <si>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</si>
  <si>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</si>
  <si>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</si>
  <si>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</si>
  <si>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</si>
  <si>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</si>
  <si>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</si>
  <si>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</si>
  <si>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</si>
  <si>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</si>
  <si>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</si>
  <si>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</si>
  <si>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</si>
  <si>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</si>
  <si>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</si>
  <si>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</si>
  <si>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</si>
  <si>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</si>
  <si>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</si>
  <si>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</si>
  <si>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</si>
  <si>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</si>
  <si>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</si>
  <si>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</si>
  <si>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</si>
  <si>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</si>
  <si>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</si>
  <si>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</si>
  <si>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</si>
  <si>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</si>
  <si>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</si>
  <si>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</si>
  <si>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</si>
  <si>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</si>
  <si>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</si>
  <si>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</si>
  <si>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</si>
  <si>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</si>
  <si>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</si>
  <si>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</si>
  <si>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</si>
  <si>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</si>
  <si>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</si>
  <si>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</si>
  <si>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</si>
  <si>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</si>
  <si>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</si>
  <si>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</si>
  <si>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</si>
  <si>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</si>
  <si>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</si>
  <si>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</si>
  <si>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</si>
  <si>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</si>
  <si>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</si>
  <si>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</si>
  <si>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</si>
  <si>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</si>
  <si>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</si>
  <si>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</si>
  <si>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</si>
  <si>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</si>
  <si>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</si>
  <si>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</si>
  <si>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</si>
  <si>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</si>
  <si>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</si>
  <si>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</si>
  <si>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</si>
  <si>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</si>
  <si>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</si>
  <si>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</si>
  <si>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</si>
  <si>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</si>
  <si>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</si>
  <si>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</si>
  <si>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</si>
  <si>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</si>
  <si>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</si>
  <si>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</si>
  <si>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</si>
  <si>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</si>
  <si>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</si>
  <si>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</si>
  <si>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</si>
  <si>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</si>
  <si>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</si>
  <si>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</si>
  <si>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</si>
  <si>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</si>
  <si>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</si>
  <si>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</si>
  <si>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</si>
  <si>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</si>
  <si>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</si>
  <si>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</si>
  <si>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</si>
  <si>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</si>
  <si>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</si>
  <si>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</si>
  <si>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</si>
  <si>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</si>
  <si>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</si>
  <si>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</si>
  <si>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</si>
  <si>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</si>
  <si>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</si>
  <si>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</si>
  <si>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</si>
  <si>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</si>
  <si>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</si>
  <si>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</si>
  <si>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</si>
  <si>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</si>
  <si>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</si>
  <si>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</si>
  <si>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</si>
  <si>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</si>
  <si>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</si>
  <si>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</si>
  <si>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</si>
  <si>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</si>
  <si>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</si>
  <si>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</si>
  <si>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</si>
  <si>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</si>
  <si>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</si>
  <si>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</si>
  <si>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</si>
  <si>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</si>
  <si>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</si>
  <si>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</si>
  <si>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</si>
  <si>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</si>
  <si>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</si>
  <si>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</si>
  <si>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</si>
  <si>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</si>
  <si>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</si>
  <si>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</si>
  <si>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</si>
  <si>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</si>
  <si>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</si>
  <si>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</si>
  <si>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</si>
  <si>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</si>
  <si>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</si>
  <si>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</si>
  <si>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</si>
  <si>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</si>
  <si>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</si>
  <si>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</si>
  <si>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</si>
  <si>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</si>
  <si>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</si>
  <si>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</si>
  <si>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</si>
  <si>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</si>
  <si>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</si>
  <si>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</si>
  <si>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</si>
  <si>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</si>
  <si>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</si>
  <si>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</si>
  <si>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</si>
  <si>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</si>
  <si>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</si>
  <si>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</si>
  <si>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</si>
  <si>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</si>
  <si>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</si>
  <si>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</si>
  <si>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</si>
  <si>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</si>
  <si>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</si>
  <si>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</si>
  <si>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</si>
  <si>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</si>
  <si>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</si>
  <si>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</si>
  <si>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</si>
  <si>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</si>
  <si>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</si>
  <si>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</si>
  <si>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</si>
  <si>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</si>
  <si>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</si>
  <si>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</si>
  <si>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</si>
  <si>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</si>
  <si>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</si>
  <si>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</si>
  <si>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</si>
  <si>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</si>
  <si>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</si>
  <si>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</si>
  <si>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</si>
  <si>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</si>
  <si>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</si>
  <si>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</si>
  <si>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</si>
  <si>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</si>
  <si>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</si>
  <si>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</si>
  <si>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</si>
  <si>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</si>
  <si>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</si>
  <si>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</si>
  <si>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</si>
  <si>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</si>
  <si>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</si>
  <si>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</si>
  <si>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</si>
  <si>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</si>
  <si>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</si>
  <si>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</si>
  <si>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</si>
  <si>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</si>
  <si>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</si>
  <si>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</si>
  <si>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</si>
  <si>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</si>
  <si>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</si>
  <si>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</si>
  <si>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</si>
  <si>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</si>
  <si>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</si>
  <si>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</si>
  <si>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</si>
  <si>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</si>
  <si>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</si>
  <si>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</si>
  <si>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</si>
  <si>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</si>
  <si>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</si>
  <si>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</si>
  <si>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</si>
  <si>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</si>
  <si>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</si>
  <si>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</si>
  <si>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</si>
  <si>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</si>
  <si>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</si>
  <si>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</si>
  <si>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</si>
  <si>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</si>
  <si>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</si>
  <si>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</si>
  <si>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</si>
  <si>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</si>
  <si>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</si>
  <si>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</si>
  <si>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</si>
  <si>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</si>
  <si>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</si>
  <si>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</si>
  <si>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</si>
  <si>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</si>
  <si>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</si>
  <si>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</si>
  <si>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</si>
  <si>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</si>
  <si>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</si>
  <si>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</si>
  <si>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</si>
  <si>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</si>
  <si>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</si>
  <si>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</si>
  <si>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</si>
  <si>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</si>
  <si>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</si>
  <si>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</si>
  <si>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</si>
  <si>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</si>
  <si>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</si>
  <si>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</si>
  <si>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</si>
  <si>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</si>
  <si>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</si>
  <si>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</si>
  <si>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</si>
  <si>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</si>
  <si>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</si>
  <si>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</si>
  <si>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</si>
  <si>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</si>
  <si>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</si>
  <si>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</si>
  <si>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</si>
  <si>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</si>
  <si>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</si>
  <si>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</si>
  <si>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</si>
  <si>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</si>
  <si>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</si>
  <si>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</si>
  <si>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</si>
  <si>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</si>
  <si>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</si>
  <si>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</si>
  <si>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</si>
  <si>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</si>
  <si>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</si>
  <si>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</si>
  <si>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</si>
  <si>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</si>
  <si>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</si>
  <si>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</si>
  <si>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</si>
  <si>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</si>
  <si>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</si>
  <si>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</si>
  <si>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</si>
  <si>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</si>
  <si>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</si>
  <si>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</si>
  <si>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</si>
  <si>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</si>
  <si>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</si>
  <si>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</si>
  <si>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</si>
  <si>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</si>
  <si>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</si>
  <si>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</si>
  <si>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</si>
  <si>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</si>
  <si>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</si>
  <si>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</si>
  <si>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</si>
  <si>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</si>
  <si>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</si>
  <si>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</si>
  <si>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</si>
  <si>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</si>
  <si>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</si>
  <si>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</si>
  <si>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</si>
  <si>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</si>
  <si>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</si>
  <si>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</si>
  <si>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</si>
  <si>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</si>
  <si>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</si>
  <si>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</si>
  <si>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</si>
  <si>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</si>
  <si>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</si>
  <si>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</si>
  <si>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</si>
  <si>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</si>
  <si>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</si>
  <si>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</si>
  <si>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</si>
  <si>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</si>
  <si>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</si>
  <si>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</si>
  <si>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</si>
  <si>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</si>
  <si>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</si>
  <si>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</si>
  <si>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</si>
  <si>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</si>
  <si>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</si>
  <si>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</si>
  <si>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</si>
  <si>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</si>
  <si>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</si>
  <si>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</si>
  <si>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</si>
  <si>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</si>
  <si>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</si>
  <si>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</si>
  <si>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</si>
  <si>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</si>
  <si>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</si>
  <si>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</si>
  <si>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</si>
  <si>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</si>
  <si>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</si>
  <si>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</si>
  <si>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</si>
  <si>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</si>
  <si>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</si>
  <si>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</si>
  <si>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</si>
  <si>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</si>
  <si>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</si>
  <si>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</si>
  <si>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</si>
  <si>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</si>
  <si>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</si>
  <si>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</si>
  <si>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</si>
  <si>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</si>
  <si>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</si>
  <si>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</si>
  <si>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</si>
  <si>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</si>
  <si>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</si>
  <si>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</si>
  <si>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</si>
  <si>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</si>
  <si>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</si>
  <si>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</si>
  <si>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</si>
  <si>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</si>
  <si>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</si>
  <si>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</si>
  <si>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</si>
  <si>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</si>
  <si>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</si>
  <si>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</si>
  <si>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</si>
  <si>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</si>
  <si>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</si>
  <si>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</si>
  <si>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</si>
  <si>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</si>
  <si>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</si>
  <si>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</si>
  <si>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</si>
  <si>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</si>
  <si>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</si>
  <si>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</si>
  <si>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</si>
  <si>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</si>
  <si>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</si>
  <si>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</si>
  <si>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</si>
  <si>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</si>
  <si>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</si>
  <si>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</si>
  <si>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</si>
  <si>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</si>
  <si>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</si>
  <si>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</si>
  <si>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</si>
  <si>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</si>
  <si>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</si>
  <si>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</si>
  <si>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</si>
  <si>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</si>
  <si>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</si>
  <si>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</si>
  <si>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</si>
  <si>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</si>
  <si>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</si>
  <si>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</si>
  <si>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</si>
  <si>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</si>
  <si>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</si>
  <si>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</si>
  <si>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</si>
  <si>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</si>
  <si>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</si>
  <si>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</si>
  <si>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</si>
  <si>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</si>
  <si>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</si>
  <si>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</si>
  <si>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</si>
  <si>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</si>
  <si>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</si>
  <si>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</si>
  <si>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</si>
  <si>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</si>
  <si>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</si>
  <si>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</si>
  <si>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</si>
  <si>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</si>
  <si>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</si>
  <si>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</si>
  <si>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</si>
  <si>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</si>
  <si>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</si>
  <si>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</si>
  <si>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</si>
  <si>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</si>
  <si>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</si>
  <si>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</si>
  <si>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</si>
  <si>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</si>
  <si>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</si>
  <si>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</si>
  <si>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</si>
  <si>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</si>
  <si>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</si>
  <si>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</si>
  <si>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</si>
  <si>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</si>
  <si>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</si>
  <si>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</si>
  <si>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</si>
  <si>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</si>
  <si>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</si>
  <si>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</si>
  <si>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</si>
  <si>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</si>
  <si>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</si>
  <si>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</si>
  <si>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</si>
  <si>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</si>
  <si>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</si>
  <si>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</si>
  <si>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</si>
  <si>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</si>
  <si>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</si>
  <si>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</si>
  <si>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</si>
  <si>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</si>
  <si>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</si>
  <si>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</si>
  <si>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</si>
  <si>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</si>
  <si>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</si>
  <si>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</si>
  <si>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</si>
  <si>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</si>
  <si>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</si>
  <si>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</si>
  <si>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</si>
  <si>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</si>
  <si>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</si>
  <si>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</si>
  <si>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</si>
  <si>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</si>
  <si>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</si>
  <si>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</si>
  <si>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</si>
  <si>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</si>
  <si>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</si>
  <si>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</si>
  <si>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</si>
  <si>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</si>
  <si>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</si>
  <si>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</si>
  <si>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</si>
  <si>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</si>
  <si>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</si>
  <si>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</si>
  <si>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</si>
  <si>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</si>
  <si>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</si>
  <si>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</si>
  <si>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</si>
  <si>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</si>
  <si>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</si>
  <si>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</si>
  <si>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</si>
  <si>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</si>
  <si>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</si>
  <si>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</si>
  <si>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</si>
  <si>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</si>
  <si>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</si>
  <si>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</si>
  <si>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</si>
  <si>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</si>
  <si>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</si>
  <si>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</si>
  <si>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</si>
  <si>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</si>
  <si>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</si>
  <si>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</si>
  <si>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</si>
  <si>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</si>
  <si>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</si>
  <si>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</si>
  <si>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</si>
  <si>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</si>
  <si>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</si>
  <si>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</si>
  <si>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</si>
  <si>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</si>
  <si>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</si>
  <si>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</si>
  <si>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</si>
  <si>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</si>
  <si>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</si>
  <si>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</si>
  <si>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</si>
  <si>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</si>
  <si>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</si>
  <si>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</si>
  <si>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</si>
  <si>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</si>
  <si>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</si>
  <si>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</si>
  <si>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</si>
  <si>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</si>
  <si>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</si>
  <si>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</si>
  <si>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</si>
  <si>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</si>
  <si>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</si>
  <si>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</si>
  <si>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</si>
  <si>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</si>
  <si>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</si>
  <si>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</si>
  <si>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</si>
  <si>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</si>
  <si>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</si>
  <si>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</si>
  <si>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</si>
  <si>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</si>
  <si>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</si>
  <si>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</si>
  <si>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</si>
  <si>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</si>
  <si>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</si>
  <si>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</si>
  <si>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</si>
  <si>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</si>
  <si>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</si>
  <si>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</si>
  <si>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</si>
  <si>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</si>
  <si>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</si>
  <si>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</si>
  <si>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</si>
  <si>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</si>
  <si>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</si>
  <si>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</si>
  <si>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</si>
  <si>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</si>
  <si>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</si>
  <si>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</si>
  <si>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</si>
  <si>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</si>
  <si>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</si>
  <si>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</si>
  <si>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</si>
  <si>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</si>
  <si>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</si>
  <si>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</si>
  <si>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</si>
  <si>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</si>
  <si>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</si>
  <si>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</si>
  <si>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</si>
  <si>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</si>
  <si>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</si>
  <si>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</si>
  <si>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</si>
  <si>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</si>
  <si>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</si>
  <si>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</si>
  <si>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</si>
  <si>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</si>
  <si>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</si>
  <si>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</si>
  <si>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</si>
  <si>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</si>
  <si>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</si>
  <si>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</si>
  <si>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</si>
  <si>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</si>
  <si>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</si>
  <si>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</si>
  <si>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</si>
  <si>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</si>
  <si>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</si>
  <si>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</si>
  <si>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</si>
  <si>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</si>
  <si>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</si>
  <si>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</si>
  <si>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</si>
  <si>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</si>
  <si>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</si>
  <si>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</si>
  <si>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</si>
  <si>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</si>
  <si>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</si>
  <si>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</si>
  <si>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</si>
  <si>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</si>
  <si>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</si>
  <si>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</si>
  <si>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</si>
  <si>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</si>
  <si>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</si>
  <si>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</si>
  <si>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</si>
  <si>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</si>
  <si>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</si>
  <si>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</si>
  <si>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</si>
  <si>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</si>
  <si>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</si>
  <si>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</si>
  <si>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</si>
  <si>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</si>
  <si>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</si>
  <si>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</si>
  <si>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</si>
  <si>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</si>
  <si>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</si>
  <si>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</si>
  <si>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</si>
  <si>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</si>
  <si>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</si>
  <si>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</si>
  <si>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</si>
  <si>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</si>
  <si>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</si>
  <si>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</si>
  <si>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</si>
  <si>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</si>
  <si>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</si>
  <si>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</si>
  <si>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</si>
  <si>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</si>
  <si>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</si>
  <si>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</si>
  <si>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</si>
  <si>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</si>
  <si>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</si>
  <si>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</si>
  <si>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</si>
  <si>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</si>
  <si>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</si>
  <si>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</si>
  <si>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</si>
  <si>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</si>
  <si>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</si>
  <si>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</si>
  <si>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</si>
  <si>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</si>
  <si>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</si>
  <si>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</si>
  <si>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</si>
  <si>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</si>
  <si>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</si>
  <si>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</si>
  <si>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</si>
  <si>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</si>
  <si>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</si>
  <si>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</si>
  <si>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</si>
  <si>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</si>
  <si>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</si>
  <si>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</si>
  <si>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</si>
  <si>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</si>
  <si>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</si>
  <si>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</si>
  <si>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</si>
  <si>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</si>
  <si>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</si>
  <si>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</si>
  <si>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</si>
  <si>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</si>
  <si>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</si>
  <si>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</si>
  <si>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</si>
  <si>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</si>
  <si>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</si>
  <si>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</si>
  <si>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</si>
  <si>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</si>
  <si>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</si>
  <si>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</si>
  <si>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</si>
  <si>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</si>
  <si>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</si>
  <si>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</si>
  <si>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</si>
  <si>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</si>
  <si>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</si>
  <si>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</si>
  <si>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</si>
  <si>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</si>
  <si>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</si>
  <si>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</si>
  <si>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</si>
  <si>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</si>
  <si>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</si>
  <si>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</si>
  <si>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</si>
  <si>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</si>
  <si>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</si>
  <si>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</si>
  <si>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</si>
  <si>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</si>
  <si>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</si>
  <si>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</si>
  <si>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</si>
  <si>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</si>
  <si>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</si>
  <si>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</si>
  <si>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</si>
  <si>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</si>
  <si>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</si>
  <si>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</si>
  <si>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</si>
  <si>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</si>
  <si>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</si>
  <si>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</si>
  <si>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</si>
  <si>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</si>
  <si>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</si>
  <si>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</si>
  <si>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</si>
  <si>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</si>
  <si>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</si>
  <si>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</si>
  <si>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</si>
  <si>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</si>
  <si>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</si>
  <si>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</si>
  <si>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</si>
  <si>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</si>
  <si>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</si>
  <si>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</si>
  <si>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</si>
  <si>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</si>
  <si>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</si>
  <si>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</si>
  <si>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</si>
  <si>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</si>
  <si>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</si>
  <si>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</si>
  <si>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</si>
  <si>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</si>
  <si>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</si>
  <si>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</si>
  <si>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</si>
  <si>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</si>
  <si>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</si>
  <si>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</si>
  <si>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</si>
  <si>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</si>
  <si>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</si>
  <si>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</si>
  <si>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</si>
  <si>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</si>
  <si>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</si>
  <si>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</si>
  <si>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</si>
  <si>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</si>
  <si>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</si>
  <si>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</si>
  <si>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</si>
  <si>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</si>
  <si>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</si>
  <si>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</si>
  <si>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</si>
  <si>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</si>
  <si>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</si>
  <si>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</si>
  <si>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</si>
  <si>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</si>
  <si>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</si>
  <si>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</si>
  <si>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</si>
  <si>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</si>
  <si>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</si>
  <si>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</si>
  <si>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</si>
  <si>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</si>
  <si>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</si>
  <si>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</si>
  <si>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</si>
  <si>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</si>
  <si>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</si>
  <si>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</si>
  <si>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</si>
  <si>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</si>
  <si>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</si>
  <si>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</si>
  <si>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</si>
  <si>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</si>
  <si>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</si>
  <si>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</si>
  <si>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</si>
  <si>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</si>
  <si>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</si>
  <si>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</si>
  <si>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</si>
  <si>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</si>
  <si>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</si>
  <si>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</si>
  <si>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</si>
  <si>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</si>
  <si>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</si>
  <si>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</si>
  <si>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</si>
  <si>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</si>
  <si>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</si>
  <si>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</si>
  <si>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</si>
  <si>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</si>
  <si>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</si>
  <si>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</si>
  <si>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</si>
  <si>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</si>
  <si>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</si>
  <si>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</si>
  <si>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</si>
  <si>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</si>
  <si>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</si>
  <si>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</si>
  <si>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</si>
  <si>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</si>
  <si>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</si>
  <si>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</si>
  <si>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</si>
  <si>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</si>
  <si>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</si>
  <si>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</si>
  <si>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</si>
  <si>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</si>
  <si>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</si>
  <si>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</si>
  <si>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</si>
  <si>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</si>
  <si>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</si>
  <si>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</si>
  <si>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</si>
  <si>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</si>
  <si>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</si>
  <si>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</si>
  <si>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</si>
  <si>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</si>
  <si>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</si>
  <si>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</si>
  <si>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</si>
  <si>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</si>
  <si>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</si>
  <si>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</si>
  <si>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</si>
  <si>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</si>
  <si>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</si>
  <si>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</si>
  <si>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</si>
  <si>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</si>
  <si>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</si>
  <si>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</si>
  <si>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</si>
  <si>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</si>
  <si>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</si>
  <si>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</si>
  <si>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</si>
  <si>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</si>
  <si>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</si>
  <si>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</si>
  <si>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</si>
  <si>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</si>
  <si>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</si>
  <si>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</si>
  <si>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</si>
  <si>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</si>
  <si>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</si>
  <si>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</si>
  <si>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</si>
  <si>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</si>
  <si>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</si>
  <si>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</si>
  <si>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</si>
  <si>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</si>
  <si>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</si>
  <si>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</si>
  <si>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</si>
  <si>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</si>
  <si>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</si>
  <si>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</si>
  <si>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</si>
  <si>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</si>
  <si>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</si>
  <si>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</si>
  <si>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</si>
  <si>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</si>
  <si>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</si>
  <si>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</si>
  <si>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</si>
  <si>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</si>
  <si>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</si>
  <si>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</si>
  <si>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</si>
  <si>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</si>
  <si>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</si>
  <si>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</si>
  <si>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</si>
  <si>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</si>
  <si>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</si>
  <si>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</si>
  <si>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</si>
  <si>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</si>
  <si>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</si>
  <si>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</si>
  <si>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</si>
  <si>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</si>
  <si>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</si>
  <si>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</si>
  <si>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</si>
  <si>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</si>
  <si>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</si>
  <si>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</si>
  <si>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</si>
  <si>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</si>
  <si>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</si>
  <si>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</si>
  <si>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</si>
  <si>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</si>
  <si>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</si>
  <si>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</si>
  <si>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</si>
  <si>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</si>
  <si>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</si>
  <si>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</si>
  <si>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</si>
  <si>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</si>
  <si>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</si>
  <si>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</si>
  <si>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</si>
  <si>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</si>
  <si>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</si>
  <si>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</si>
  <si>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</si>
  <si>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</si>
  <si>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</si>
  <si>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</si>
  <si>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</si>
  <si>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</si>
  <si>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</si>
  <si>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</si>
  <si>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</si>
  <si>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</si>
  <si>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</si>
  <si>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</si>
  <si>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</si>
  <si>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</si>
  <si>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</si>
  <si>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</si>
  <si>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</si>
  <si>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</si>
  <si>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</si>
  <si>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</si>
  <si>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</si>
  <si>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</si>
  <si>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</si>
  <si>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</si>
  <si>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</si>
  <si>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</si>
  <si>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</si>
  <si>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</si>
  <si>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</si>
  <si>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</si>
  <si>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</si>
  <si>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</si>
  <si>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</si>
  <si>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</si>
  <si>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</si>
  <si>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</si>
  <si>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</si>
  <si>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</si>
  <si>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</si>
  <si>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</si>
  <si>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</si>
  <si>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</si>
  <si>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</si>
  <si>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</si>
  <si>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</si>
  <si>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</si>
  <si>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</si>
  <si>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</si>
  <si>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</si>
  <si>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</si>
  <si>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</si>
  <si>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</si>
  <si>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</si>
  <si>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</si>
  <si>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</si>
  <si>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</si>
  <si>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</si>
  <si>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</si>
  <si>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</si>
  <si>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</si>
  <si>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</si>
  <si>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</si>
  <si>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</si>
  <si>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</si>
  <si>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</si>
  <si>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</si>
  <si>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</si>
  <si>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</si>
  <si>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</si>
  <si>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</si>
  <si>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</si>
  <si>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</si>
  <si>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</si>
  <si>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</si>
  <si>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</si>
  <si>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</si>
  <si>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</si>
  <si>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</si>
  <si>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</si>
  <si>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</si>
  <si>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</si>
  <si>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</si>
  <si>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</si>
  <si>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</si>
  <si>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</si>
  <si>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</si>
  <si>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</si>
  <si>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</si>
  <si>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</si>
  <si>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</si>
  <si>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</si>
  <si>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</si>
  <si>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</si>
  <si>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</si>
  <si>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</si>
  <si>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</si>
  <si>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</si>
  <si>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</si>
  <si>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</si>
  <si>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</si>
  <si>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</si>
  <si>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</si>
  <si>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</si>
  <si>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</si>
  <si>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</si>
  <si>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</si>
  <si>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</si>
  <si>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</si>
  <si>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</si>
  <si>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</si>
  <si>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</si>
  <si>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</si>
  <si>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</si>
  <si>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</si>
  <si>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</si>
  <si>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</si>
  <si>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</si>
  <si>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</si>
  <si>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</si>
  <si>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</si>
  <si>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</si>
  <si>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</si>
  <si>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</si>
  <si>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</si>
  <si>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</si>
  <si>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</si>
  <si>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</si>
  <si>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</si>
  <si>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</si>
  <si>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</si>
  <si>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</si>
  <si>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</si>
  <si>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</si>
  <si>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</si>
  <si>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</si>
  <si>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</si>
  <si>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</si>
  <si>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</si>
  <si>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</si>
  <si>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</si>
  <si>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</si>
  <si>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</si>
  <si>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</si>
  <si>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</si>
  <si>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</si>
  <si>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</si>
  <si>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</si>
  <si>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</si>
  <si>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</si>
  <si>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</si>
  <si>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</si>
  <si>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</si>
  <si>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</si>
  <si>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</si>
  <si>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</si>
  <si>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</si>
  <si>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</si>
  <si>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</si>
  <si>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</si>
  <si>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</si>
  <si>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</si>
  <si>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</si>
  <si>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</si>
  <si>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</si>
  <si>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</si>
  <si>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</si>
  <si>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</si>
  <si>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</si>
  <si>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</si>
  <si>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</si>
  <si>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</si>
  <si>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</si>
  <si>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</si>
  <si>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</si>
  <si>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</si>
  <si>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</si>
  <si>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</si>
  <si>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</si>
  <si>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</si>
  <si>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</si>
  <si>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</si>
  <si>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</si>
  <si>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</si>
  <si>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</si>
  <si>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</si>
  <si>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</si>
  <si>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</si>
  <si>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</si>
  <si>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</si>
  <si>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</si>
  <si>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</si>
  <si>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</si>
  <si>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</si>
  <si>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</si>
  <si>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</si>
  <si>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</si>
  <si>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</si>
  <si>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</si>
  <si>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</si>
  <si>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</si>
  <si>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</si>
  <si>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</si>
  <si>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</si>
  <si>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</si>
  <si>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</si>
  <si>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</si>
  <si>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</si>
  <si>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</si>
  <si>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</si>
  <si>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</si>
  <si>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</si>
  <si>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</si>
  <si>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</si>
  <si>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</si>
  <si>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</si>
  <si>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</si>
  <si>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</si>
  <si>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</si>
  <si>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</si>
  <si>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</si>
  <si>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</si>
  <si>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</si>
  <si>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</si>
  <si>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</si>
  <si>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</si>
  <si>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</si>
  <si>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</si>
  <si>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</si>
  <si>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</si>
  <si>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</si>
  <si>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</si>
  <si>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</si>
  <si>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</si>
  <si>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</si>
  <si>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</si>
  <si>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</si>
  <si>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</si>
  <si>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</si>
  <si>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</si>
  <si>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</si>
  <si>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</si>
  <si>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</si>
  <si>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</si>
  <si>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</si>
  <si>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</si>
  <si>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</si>
  <si>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</si>
  <si>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</si>
  <si>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</si>
  <si>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</si>
  <si>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</si>
  <si>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</si>
  <si>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</si>
  <si>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</si>
  <si>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</si>
  <si>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</si>
  <si>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</si>
  <si>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</si>
  <si>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</si>
  <si>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</si>
  <si>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</si>
  <si>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</si>
  <si>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</si>
  <si>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</si>
  <si>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</si>
  <si>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</si>
  <si>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</si>
  <si>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</si>
  <si>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</si>
  <si>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</si>
  <si>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</si>
  <si>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</si>
  <si>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</si>
  <si>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</si>
  <si>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</si>
  <si>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</si>
  <si>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</si>
  <si>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</si>
  <si>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</si>
  <si>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</si>
  <si>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</si>
  <si>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</si>
  <si>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</si>
  <si>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</si>
  <si>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</si>
  <si>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</si>
  <si>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</si>
  <si>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</si>
  <si>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</si>
  <si>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</si>
  <si>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</si>
  <si>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</si>
  <si>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</si>
  <si>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</si>
  <si>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</si>
  <si>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</si>
  <si>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</si>
  <si>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</si>
  <si>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</si>
  <si>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</si>
  <si>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</si>
  <si>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</si>
  <si>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</si>
  <si>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</si>
  <si>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</si>
  <si>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</si>
  <si>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</si>
  <si>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</si>
  <si>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</si>
  <si>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</si>
  <si>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</si>
  <si>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</si>
  <si>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</si>
  <si>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</si>
  <si>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</si>
  <si>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</si>
  <si>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</si>
  <si>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</si>
  <si>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</si>
  <si>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</si>
  <si>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</si>
  <si>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</si>
  <si>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</si>
  <si>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</si>
  <si>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</si>
  <si>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</si>
  <si>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</si>
  <si>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</si>
  <si>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</si>
  <si>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</si>
  <si>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</si>
  <si>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</si>
  <si>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</si>
  <si>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</si>
  <si>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</si>
  <si>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</si>
  <si>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</si>
  <si>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</si>
  <si>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</si>
  <si>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</si>
  <si>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</si>
  <si>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</si>
  <si>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</si>
  <si>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</si>
  <si>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</si>
  <si>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</si>
  <si>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</si>
  <si>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</si>
  <si>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</si>
  <si>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</si>
  <si>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</si>
  <si>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</si>
  <si>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</si>
  <si>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</si>
  <si>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</si>
  <si>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</si>
  <si>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</si>
  <si>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</si>
  <si>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</si>
  <si>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</si>
  <si>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</si>
  <si>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</si>
  <si>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</si>
  <si>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</si>
  <si>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</si>
  <si>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</si>
  <si>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</si>
  <si>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</si>
  <si>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</si>
  <si>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</si>
  <si>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</si>
  <si>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</si>
  <si>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</si>
  <si>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</si>
  <si>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</si>
  <si>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</si>
  <si>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</si>
  <si>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</si>
  <si>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</si>
  <si>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</si>
  <si>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</si>
  <si>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</si>
  <si>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</si>
  <si>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</si>
  <si>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</si>
  <si>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</si>
  <si>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</si>
  <si>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</si>
  <si>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</si>
  <si>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</si>
  <si>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</si>
  <si>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</si>
  <si>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</si>
  <si>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</si>
  <si>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</si>
  <si>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</si>
  <si>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</si>
  <si>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</si>
  <si>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</si>
  <si>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</si>
  <si>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</si>
  <si>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</si>
  <si>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</si>
  <si>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</si>
  <si>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</si>
  <si>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</si>
  <si>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</si>
  <si>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</si>
  <si>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</si>
  <si>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</si>
  <si>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</si>
  <si>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</si>
  <si>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</si>
  <si>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</si>
  <si>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</si>
  <si>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</si>
  <si>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</si>
  <si>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</si>
  <si>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</si>
  <si>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</si>
  <si>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</si>
  <si>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</si>
  <si>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</si>
  <si>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</si>
  <si>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</si>
  <si>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</si>
  <si>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</si>
  <si>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</si>
  <si>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</si>
  <si>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</si>
  <si>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</si>
  <si>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</si>
  <si>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</si>
  <si>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</si>
  <si>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</si>
  <si>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</si>
  <si>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</si>
  <si>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</si>
  <si>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</si>
  <si>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</si>
  <si>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</si>
  <si>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</si>
  <si>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</si>
  <si>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</si>
  <si>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</si>
  <si>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</si>
  <si>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</si>
  <si>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</si>
  <si>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</si>
  <si>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</si>
  <si>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</si>
  <si>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</si>
  <si>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</si>
  <si>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</si>
  <si>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</si>
  <si>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</si>
  <si>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</si>
  <si>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</si>
  <si>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</si>
  <si>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</si>
  <si>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</si>
  <si>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</si>
  <si>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</si>
  <si>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</si>
  <si>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</si>
  <si>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</si>
  <si>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</si>
  <si>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</si>
  <si>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</si>
  <si>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</si>
  <si>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</si>
  <si>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</si>
  <si>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</si>
  <si>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</si>
  <si>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</si>
  <si>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</si>
  <si>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</si>
  <si>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</si>
  <si>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</si>
  <si>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</si>
  <si>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</si>
  <si>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</si>
  <si>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</si>
  <si>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</si>
  <si>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</si>
  <si>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</si>
  <si>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</si>
  <si>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</si>
  <si>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</si>
  <si>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</si>
  <si>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</si>
  <si>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</si>
  <si>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</si>
  <si>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</si>
  <si>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</si>
  <si>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</si>
  <si>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</si>
  <si>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</si>
  <si>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</si>
  <si>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</si>
  <si>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</si>
  <si>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</si>
  <si>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</si>
  <si>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</si>
  <si>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</si>
  <si>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</si>
  <si>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</si>
  <si>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</si>
  <si>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</si>
  <si>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</si>
  <si>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</si>
  <si>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</si>
  <si>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</si>
  <si>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</si>
  <si>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</si>
  <si>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</si>
  <si>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</si>
  <si>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</si>
  <si>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</si>
  <si>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</si>
  <si>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</si>
  <si>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</si>
  <si>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</si>
  <si>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</si>
  <si>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</si>
  <si>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</si>
  <si>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</si>
  <si>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</si>
  <si>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</si>
  <si>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</si>
  <si>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</si>
  <si>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</si>
  <si>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</si>
  <si>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</si>
  <si>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</si>
  <si>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</si>
  <si>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</si>
  <si>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</si>
  <si>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</si>
  <si>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</si>
  <si>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</si>
  <si>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</si>
  <si>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</si>
  <si>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</si>
  <si>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</si>
  <si>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</si>
  <si>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</si>
  <si>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</si>
  <si>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</si>
  <si>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</si>
  <si>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</si>
  <si>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</si>
  <si>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</si>
  <si>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</si>
  <si>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</si>
  <si>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</si>
  <si>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</si>
  <si>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</si>
  <si>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</si>
  <si>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</si>
  <si>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</si>
  <si>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</si>
  <si>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</si>
  <si>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</si>
  <si>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</si>
  <si>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</si>
  <si>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</si>
  <si>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</si>
  <si>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</si>
  <si>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</si>
  <si>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</si>
  <si>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</si>
  <si>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</si>
  <si>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</si>
  <si>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</si>
  <si>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</si>
  <si>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</si>
  <si>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</si>
  <si>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</si>
  <si>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</si>
  <si>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</si>
  <si>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</si>
  <si>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</si>
  <si>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</si>
  <si>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</si>
  <si>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</si>
  <si>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</si>
  <si>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</si>
  <si>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</si>
  <si>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</si>
  <si>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</si>
  <si>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</si>
  <si>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</si>
  <si>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</si>
  <si>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</si>
  <si>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</si>
  <si>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</si>
  <si>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</si>
  <si>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</si>
  <si>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</si>
  <si>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</si>
  <si>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</si>
  <si>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</si>
  <si>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</si>
  <si>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</si>
  <si>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</si>
  <si>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</si>
  <si>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</si>
  <si>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</si>
  <si>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</si>
  <si>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</si>
  <si>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</si>
  <si>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</si>
  <si>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</si>
  <si>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</si>
  <si>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</si>
  <si>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</si>
  <si>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</si>
  <si>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</si>
  <si>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</si>
  <si>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</si>
  <si>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</si>
  <si>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</si>
  <si>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</si>
  <si>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</si>
  <si>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</si>
  <si>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</si>
  <si>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</si>
  <si>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</si>
  <si>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</si>
  <si>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</si>
  <si>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</si>
  <si>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</si>
  <si>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</si>
  <si>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</si>
  <si>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</si>
  <si>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</si>
  <si>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</si>
  <si>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</si>
  <si>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</si>
  <si>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</si>
  <si>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</si>
  <si>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</si>
  <si>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</si>
  <si>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</si>
  <si>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</si>
  <si>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</si>
  <si>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</si>
  <si>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</si>
  <si>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</si>
  <si>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</si>
  <si>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</si>
  <si>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</si>
  <si>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</si>
  <si>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</si>
  <si>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</si>
  <si>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</si>
  <si>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</si>
  <si>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</si>
  <si>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</si>
  <si>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</si>
  <si>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</si>
  <si>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</si>
  <si>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</si>
  <si>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</si>
  <si>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</si>
  <si>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</si>
  <si>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</si>
  <si>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</si>
  <si>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</si>
  <si>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</si>
  <si>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</si>
  <si>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</si>
  <si>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</si>
  <si>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</si>
  <si>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</si>
  <si>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</si>
  <si>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</si>
  <si>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</si>
  <si>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</si>
  <si>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</si>
  <si>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</si>
  <si>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</si>
  <si>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</si>
  <si>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</si>
  <si>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</si>
  <si>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</si>
  <si>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</si>
  <si>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</si>
  <si>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</si>
  <si>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</si>
  <si>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</si>
  <si>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</si>
  <si>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</si>
  <si>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</si>
  <si>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</si>
  <si>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</si>
  <si>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</si>
  <si>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</si>
  <si>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</si>
  <si>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</si>
  <si>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</si>
  <si>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</si>
  <si>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</si>
  <si>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</si>
  <si>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</si>
  <si>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</si>
  <si>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</si>
  <si>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</si>
  <si>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</si>
  <si>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</si>
  <si>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</si>
  <si>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</si>
  <si>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</si>
  <si>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</si>
  <si>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</si>
  <si>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</si>
  <si>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</si>
  <si>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</si>
  <si>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</si>
  <si>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</si>
  <si>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</si>
  <si>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</si>
  <si>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</si>
  <si>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</si>
  <si>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</si>
  <si>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</si>
  <si>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</si>
  <si>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</si>
  <si>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</si>
  <si>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</si>
  <si>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</si>
  <si>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</si>
  <si>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</si>
  <si>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</si>
  <si>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</si>
  <si>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</si>
  <si>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</si>
  <si>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</si>
  <si>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</si>
  <si>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</si>
  <si>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</si>
  <si>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</si>
  <si>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</si>
  <si>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</si>
  <si>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</si>
  <si>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</si>
  <si>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</si>
  <si>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</si>
  <si>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</si>
  <si>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</si>
  <si>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</si>
  <si>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</si>
  <si>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</si>
  <si>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</si>
  <si>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</si>
  <si>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</si>
  <si>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</si>
  <si>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</si>
  <si>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</si>
  <si>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</si>
  <si>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</si>
  <si>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</si>
  <si>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</si>
  <si>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</si>
  <si>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</si>
  <si>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</si>
  <si>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</si>
  <si>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</si>
  <si>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</si>
  <si>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</si>
  <si>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</si>
  <si>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</si>
  <si>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</si>
  <si>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</si>
  <si>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</si>
  <si>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</si>
  <si>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</si>
  <si>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</si>
  <si>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</si>
  <si>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</si>
  <si>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</si>
  <si>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</si>
  <si>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</si>
  <si>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</si>
  <si>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</si>
  <si>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</si>
  <si>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</si>
  <si>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</si>
  <si>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</si>
  <si>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</si>
  <si>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</si>
  <si>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</si>
  <si>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</si>
  <si>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</si>
  <si>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</si>
  <si>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</si>
  <si>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</si>
  <si>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</si>
  <si>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</si>
  <si>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</si>
  <si>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</si>
  <si>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</si>
  <si>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</si>
  <si>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</si>
  <si>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</si>
  <si>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</si>
  <si>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</si>
  <si>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</si>
  <si>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</si>
  <si>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</si>
  <si>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</si>
  <si>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</si>
  <si>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</si>
  <si>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</si>
  <si>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</si>
  <si>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</si>
  <si>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</si>
  <si>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</si>
  <si>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</si>
  <si>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</si>
  <si>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</si>
  <si>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</si>
  <si>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</si>
  <si>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</si>
  <si>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</si>
  <si>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</si>
  <si>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</si>
  <si>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</si>
  <si>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</si>
  <si>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</si>
  <si>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</si>
  <si>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</si>
  <si>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</si>
  <si>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</si>
  <si>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</si>
  <si>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</si>
  <si>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</si>
  <si>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</si>
  <si>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</si>
  <si>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</si>
  <si>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</si>
  <si>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</si>
  <si>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</si>
  <si>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</si>
  <si>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</si>
  <si>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</si>
  <si>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</si>
  <si>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</si>
  <si>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</si>
  <si>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</si>
  <si>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</si>
  <si>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</si>
  <si>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</si>
  <si>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</si>
  <si>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</si>
  <si>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</si>
  <si>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</si>
  <si>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</si>
  <si>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</si>
  <si>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</si>
  <si>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</si>
  <si>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</si>
  <si>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</si>
  <si>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</si>
  <si>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</si>
  <si>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</si>
  <si>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</si>
  <si>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</si>
  <si>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</si>
  <si>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</si>
  <si>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</si>
  <si>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</si>
  <si>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</si>
  <si>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</si>
  <si>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</si>
  <si>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</si>
  <si>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</si>
  <si>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</si>
  <si>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</si>
  <si>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</si>
  <si>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</si>
  <si>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</si>
  <si>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</si>
  <si>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</si>
  <si>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</si>
  <si>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</si>
  <si>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</si>
  <si>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</si>
  <si>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</si>
  <si>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</si>
  <si>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</si>
  <si>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</si>
  <si>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</si>
  <si>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</si>
  <si>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</si>
  <si>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</si>
  <si>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</si>
  <si>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</si>
  <si>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</si>
  <si>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</si>
  <si>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</si>
  <si>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</si>
  <si>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</si>
  <si>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</si>
  <si>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</si>
  <si>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</si>
  <si>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</si>
  <si>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</si>
  <si>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</si>
  <si>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</si>
  <si>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</si>
  <si>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</si>
  <si>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</si>
  <si>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</si>
  <si>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</si>
  <si>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</si>
  <si>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</si>
  <si>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</si>
  <si>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</si>
  <si>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</si>
  <si>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</si>
  <si>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</si>
  <si>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</si>
  <si>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</si>
  <si>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</si>
  <si>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</si>
  <si>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</si>
  <si>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</si>
  <si>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</si>
  <si>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</si>
  <si>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</si>
  <si>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</si>
  <si>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</si>
  <si>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</si>
  <si>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</si>
  <si>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</si>
  <si>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</si>
  <si>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</si>
  <si>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</si>
  <si>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</si>
  <si>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</si>
  <si>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</si>
  <si>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</si>
  <si>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</si>
  <si>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</si>
  <si>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</si>
  <si>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</si>
  <si>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</si>
  <si>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</si>
  <si>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</si>
  <si>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</si>
  <si>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</si>
  <si>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</si>
  <si>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</si>
  <si>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</si>
  <si>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</si>
  <si>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</si>
  <si>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</si>
  <si>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</si>
  <si>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</si>
  <si>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</si>
  <si>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</si>
  <si>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</si>
  <si>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</si>
  <si>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</si>
  <si>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</si>
  <si>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</si>
  <si>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</si>
  <si>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</si>
  <si>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</si>
  <si>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</si>
  <si>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</si>
  <si>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</si>
  <si>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</si>
  <si>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</si>
  <si>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</si>
  <si>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</si>
  <si>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</si>
  <si>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</si>
  <si>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</si>
  <si>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</si>
  <si>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</si>
  <si>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</si>
  <si>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</si>
  <si>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</si>
  <si>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</si>
  <si>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</si>
  <si>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</si>
  <si>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</si>
  <si>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</si>
  <si>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</si>
  <si>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</si>
  <si>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</si>
  <si>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</si>
  <si>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</si>
  <si>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</si>
  <si>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</si>
  <si>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</si>
  <si>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</si>
  <si>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</si>
  <si>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</si>
  <si>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</si>
  <si>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</si>
  <si>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</si>
  <si>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</si>
  <si>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</si>
  <si>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</si>
  <si>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</si>
  <si>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</si>
  <si>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</si>
  <si>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</si>
  <si>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</si>
  <si>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</si>
  <si>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</si>
  <si>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</si>
  <si>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</si>
  <si>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</si>
  <si>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</si>
  <si>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</si>
  <si>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</si>
  <si>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</si>
  <si>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</si>
  <si>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</si>
  <si>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</si>
  <si>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</si>
  <si>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</si>
  <si>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</si>
  <si>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</si>
  <si>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</si>
  <si>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</si>
  <si>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</si>
  <si>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</si>
  <si>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</si>
  <si>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</si>
  <si>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</si>
  <si>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</si>
  <si>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</si>
  <si>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</si>
  <si>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</si>
  <si>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</si>
  <si>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</si>
  <si>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</si>
  <si>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</si>
  <si>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</si>
  <si>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</si>
  <si>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</si>
  <si>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</si>
  <si>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</si>
  <si>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</si>
  <si>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</si>
  <si>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</si>
  <si>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</si>
  <si>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</si>
  <si>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</si>
  <si>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</si>
  <si>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</si>
  <si>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</si>
  <si>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</si>
  <si>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</si>
  <si>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</si>
  <si>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</si>
  <si>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</si>
  <si>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</si>
  <si>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</si>
  <si>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</si>
  <si>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</si>
  <si>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</si>
  <si>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</si>
  <si>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</si>
  <si>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</si>
  <si>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</si>
  <si>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</si>
  <si>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</si>
  <si>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</si>
  <si>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</si>
  <si>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</si>
  <si>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</si>
  <si>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</si>
  <si>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</si>
  <si>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</si>
  <si>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</si>
  <si>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</si>
  <si>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</si>
  <si>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</si>
  <si>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</si>
  <si>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</si>
  <si>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</si>
  <si>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</si>
  <si>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</si>
  <si>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</si>
  <si>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</si>
  <si>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</si>
  <si>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</si>
  <si>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</si>
  <si>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</si>
  <si>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</si>
  <si>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</si>
  <si>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</si>
  <si>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</si>
  <si>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</si>
  <si>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</si>
  <si>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</si>
  <si>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</si>
  <si>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</si>
  <si>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</si>
  <si>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</si>
  <si>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</si>
  <si>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</si>
  <si>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</si>
  <si>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</si>
  <si>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</si>
  <si>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</si>
  <si>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</si>
  <si>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</si>
  <si>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</si>
  <si>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</si>
  <si>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</si>
  <si>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</si>
  <si>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</si>
  <si>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</si>
  <si>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</si>
  <si>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</si>
  <si>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</si>
  <si>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</si>
  <si>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</si>
  <si>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</si>
  <si>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</si>
  <si>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</si>
  <si>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</si>
  <si>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</si>
  <si>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</si>
  <si>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</si>
  <si>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</si>
  <si>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</si>
  <si>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</si>
  <si>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</si>
  <si>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</si>
  <si>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</si>
  <si>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</si>
  <si>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</si>
  <si>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</si>
  <si>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</si>
  <si>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</si>
  <si>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</si>
  <si>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</si>
  <si>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</si>
  <si>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</si>
  <si>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</si>
  <si>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</si>
  <si>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</si>
  <si>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</si>
  <si>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</si>
  <si>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</si>
  <si>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</si>
  <si>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</si>
  <si>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</si>
  <si>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</si>
  <si>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</si>
  <si>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</si>
  <si>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</si>
  <si>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</si>
  <si>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</si>
  <si>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</si>
  <si>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</si>
  <si>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</si>
  <si>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</si>
  <si>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</si>
  <si>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</si>
  <si>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</si>
  <si>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</si>
  <si>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</si>
  <si>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</si>
  <si>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</si>
  <si>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</si>
  <si>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</si>
  <si>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</si>
  <si>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</si>
  <si>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</si>
  <si>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</si>
  <si>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</si>
  <si>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</si>
  <si>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</si>
  <si>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</si>
  <si>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</si>
  <si>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</si>
  <si>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</si>
  <si>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</si>
  <si>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</si>
  <si>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</si>
  <si>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</si>
  <si>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</si>
  <si>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</si>
  <si>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</si>
  <si>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</si>
  <si>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</si>
  <si>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</si>
  <si>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</si>
  <si>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</si>
  <si>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</si>
  <si>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</si>
  <si>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</si>
  <si>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</si>
  <si>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</si>
  <si>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</si>
  <si>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</si>
  <si>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</si>
  <si>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</si>
  <si>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</si>
  <si>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</si>
  <si>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</si>
  <si>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</si>
  <si>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</si>
  <si>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</si>
  <si>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</si>
  <si>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</si>
  <si>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</si>
  <si>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</si>
  <si>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</si>
  <si>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</si>
  <si>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</si>
  <si>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</si>
  <si>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</si>
  <si>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</si>
  <si>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</si>
  <si>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</si>
  <si>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</si>
  <si>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</si>
  <si>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</si>
  <si>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</si>
  <si>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</si>
  <si>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</si>
  <si>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</si>
  <si>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</si>
  <si>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</si>
  <si>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</si>
  <si>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</si>
  <si>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</si>
  <si>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</si>
  <si>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</si>
  <si>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</si>
  <si>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</si>
  <si>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</si>
  <si>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</si>
  <si>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</si>
  <si>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</si>
  <si>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</si>
  <si>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</si>
  <si>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</si>
  <si>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</si>
  <si>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</si>
  <si>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</si>
  <si>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</si>
  <si>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</si>
  <si>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</si>
  <si>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</si>
  <si>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</si>
  <si>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</si>
  <si>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</si>
  <si>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</si>
  <si>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</si>
  <si>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</si>
  <si>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</si>
  <si>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</si>
  <si>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</si>
  <si>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</si>
  <si>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</si>
  <si>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</si>
  <si>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</si>
  <si>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</si>
  <si>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</si>
  <si>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</si>
  <si>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</si>
  <si>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</si>
  <si>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</si>
  <si>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</si>
  <si>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</si>
  <si>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</si>
  <si>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</si>
  <si>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</si>
  <si>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</si>
  <si>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</si>
  <si>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</si>
  <si>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</si>
  <si>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</si>
  <si>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</si>
  <si>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</si>
  <si>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</si>
  <si>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</si>
  <si>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</si>
  <si>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</si>
  <si>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</si>
  <si>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</si>
  <si>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</si>
  <si>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</si>
  <si>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</si>
  <si>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</si>
  <si>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</si>
  <si>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</si>
  <si>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</si>
  <si>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</si>
  <si>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</si>
  <si>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</si>
  <si>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</si>
  <si>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</si>
  <si>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</si>
  <si>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</si>
  <si>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</si>
  <si>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</si>
  <si>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</si>
  <si>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</si>
  <si>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</si>
  <si>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</si>
  <si>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</si>
  <si>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</si>
  <si>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</si>
  <si>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</si>
  <si>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</si>
  <si>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</si>
  <si>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</si>
  <si>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</si>
  <si>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</si>
  <si>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</si>
  <si>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</si>
  <si>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</si>
  <si>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</si>
  <si>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</si>
  <si>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</si>
  <si>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</si>
  <si>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</si>
  <si>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</si>
  <si>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</si>
  <si>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</si>
  <si>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</si>
  <si>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</si>
  <si>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</si>
  <si>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</si>
  <si>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</si>
  <si>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</si>
  <si>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</si>
  <si>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</si>
  <si>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</si>
  <si>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</si>
  <si>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</si>
  <si>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</si>
  <si>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</si>
  <si>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</si>
  <si>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</si>
  <si>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</si>
  <si>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</si>
  <si>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</si>
  <si>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</si>
  <si>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</si>
  <si>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</si>
  <si>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</si>
  <si>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</si>
  <si>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</si>
  <si>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</si>
  <si>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</si>
  <si>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</si>
  <si>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</si>
  <si>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</si>
  <si>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</si>
  <si>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</si>
  <si>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</si>
  <si>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</si>
  <si>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</si>
  <si>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</si>
  <si>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</si>
  <si>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</si>
  <si>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</si>
  <si>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</si>
  <si>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</si>
  <si>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</si>
  <si>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</si>
  <si>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</si>
  <si>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</si>
  <si>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</si>
  <si>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</si>
  <si>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</si>
  <si>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</si>
  <si>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</si>
  <si>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</si>
  <si>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</si>
  <si>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</si>
  <si>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</si>
  <si>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</si>
  <si>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</si>
  <si>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</si>
  <si>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</si>
  <si>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</si>
  <si>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</si>
  <si>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</si>
  <si>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</si>
  <si>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</si>
  <si>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</si>
  <si>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</si>
  <si>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</si>
  <si>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</si>
  <si>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</si>
  <si>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</si>
  <si>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</si>
  <si>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</si>
  <si>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</si>
  <si>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</si>
  <si>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</si>
  <si>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</si>
  <si>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</si>
  <si>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</si>
  <si>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</si>
  <si>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</si>
  <si>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</si>
  <si>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</si>
  <si>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</si>
  <si>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</si>
  <si>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</si>
  <si>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</si>
  <si>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</si>
  <si>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</si>
  <si>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</si>
  <si>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</si>
  <si>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</si>
  <si>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</si>
  <si>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</si>
  <si>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</si>
  <si>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</si>
  <si>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</si>
  <si>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</si>
  <si>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</si>
  <si>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</si>
  <si>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</si>
  <si>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</si>
  <si>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</si>
  <si>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</si>
  <si>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</si>
  <si>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</si>
  <si>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</si>
  <si>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</si>
  <si>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</si>
  <si>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</si>
  <si>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</si>
  <si>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</si>
  <si>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</si>
  <si>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</si>
  <si>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</si>
  <si>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</si>
  <si>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</si>
  <si>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</si>
  <si>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</si>
  <si>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</si>
  <si>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</si>
  <si>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</si>
  <si>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</si>
  <si>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</si>
  <si>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</si>
  <si>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</si>
  <si>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</si>
  <si>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</si>
  <si>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</si>
  <si>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</si>
  <si>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</si>
  <si>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</si>
  <si>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</si>
  <si>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</si>
  <si>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</si>
  <si>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</si>
  <si>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</si>
  <si>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</si>
  <si>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</si>
  <si>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</si>
  <si>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</si>
  <si>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</si>
  <si>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</si>
  <si>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</si>
  <si>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</si>
  <si>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</si>
  <si>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</si>
  <si>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</si>
  <si>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</si>
  <si>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</si>
  <si>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</si>
  <si>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</si>
  <si>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</si>
  <si>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</si>
  <si>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</si>
  <si>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</si>
  <si>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</si>
  <si>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</si>
  <si>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</si>
  <si>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</si>
  <si>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</si>
  <si>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</si>
  <si>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</si>
  <si>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</si>
  <si>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</si>
  <si>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</si>
  <si>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</si>
  <si>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</si>
  <si>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</si>
  <si>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</si>
  <si>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</si>
  <si>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</si>
  <si>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</si>
  <si>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</si>
  <si>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</si>
  <si>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</si>
  <si>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</si>
  <si>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</si>
  <si>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</si>
  <si>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</si>
  <si>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</si>
  <si>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</si>
  <si>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</si>
  <si>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</si>
  <si>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</si>
  <si>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</si>
  <si>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</si>
  <si>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</si>
  <si>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</si>
  <si>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</si>
  <si>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</si>
  <si>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</si>
  <si>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</si>
  <si>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</si>
  <si>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</si>
  <si>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</si>
  <si>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</si>
  <si>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</si>
  <si>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</si>
  <si>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</si>
  <si>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</si>
  <si>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</si>
  <si>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</si>
  <si>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</si>
  <si>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</si>
  <si>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</si>
  <si>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</si>
  <si>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</si>
  <si>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</si>
  <si>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</si>
  <si>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</si>
  <si>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</si>
  <si>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</si>
  <si>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</si>
  <si>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</si>
  <si>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</si>
  <si>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</si>
  <si>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</si>
  <si>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</si>
  <si>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</si>
  <si>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</si>
  <si>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</si>
  <si>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</si>
  <si>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</si>
  <si>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</si>
  <si>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</si>
  <si>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</si>
  <si>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</si>
  <si>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</si>
  <si>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</si>
  <si>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</si>
  <si>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</si>
  <si>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</si>
  <si>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</si>
  <si>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</si>
  <si>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</si>
  <si>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</si>
  <si>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</si>
  <si>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</si>
  <si>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</si>
  <si>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</si>
  <si>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</si>
  <si>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</si>
  <si>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</si>
  <si>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</si>
  <si>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</si>
  <si>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</si>
  <si>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</si>
  <si>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</si>
  <si>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</si>
  <si>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</si>
  <si>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</si>
  <si>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</si>
  <si>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</si>
  <si>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</si>
  <si>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</si>
  <si>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</si>
  <si>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</si>
  <si>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</si>
  <si>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</si>
  <si>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</si>
  <si>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</si>
  <si>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</si>
  <si>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</si>
  <si>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</si>
  <si>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</si>
  <si>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</si>
  <si>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</si>
  <si>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</si>
  <si>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</si>
  <si>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</si>
  <si>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</si>
  <si>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</si>
  <si>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</si>
  <si>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</si>
  <si>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</si>
  <si>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</si>
  <si>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</si>
  <si>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</si>
  <si>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</si>
  <si>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</si>
  <si>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</si>
  <si>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</si>
  <si>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</si>
  <si>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</si>
  <si>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</si>
  <si>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</si>
  <si>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</si>
  <si>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</si>
  <si>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</si>
  <si>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</si>
  <si>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</si>
  <si>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</si>
  <si>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</si>
  <si>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</si>
  <si>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</si>
  <si>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</si>
  <si>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</si>
  <si>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</si>
  <si>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</si>
  <si>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</si>
  <si>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</si>
  <si>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</si>
  <si>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</si>
  <si>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</si>
  <si>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</si>
  <si>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</si>
  <si>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</si>
  <si>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</si>
  <si>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</si>
  <si>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</si>
  <si>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</si>
  <si>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</si>
  <si>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</si>
  <si>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</si>
  <si>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</si>
  <si>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</si>
  <si>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</si>
  <si>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</si>
  <si>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</si>
  <si>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</si>
  <si>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</si>
  <si>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</si>
  <si>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</si>
  <si>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</si>
  <si>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</si>
  <si>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</si>
  <si>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</si>
  <si>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</si>
  <si>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</si>
  <si>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</si>
  <si>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</si>
  <si>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</si>
  <si>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</si>
  <si>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</si>
  <si>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</si>
  <si>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</si>
  <si>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</si>
  <si>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</si>
  <si>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</si>
  <si>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</si>
  <si>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</si>
  <si>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</si>
  <si>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</si>
  <si>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</si>
  <si>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</si>
  <si>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</si>
  <si>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</si>
  <si>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</si>
  <si>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</si>
  <si>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</si>
  <si>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</si>
  <si>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</si>
  <si>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</si>
  <si>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</si>
  <si>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</si>
  <si>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</si>
  <si>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</si>
  <si>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</si>
  <si>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</si>
  <si>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</si>
  <si>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</si>
  <si>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</si>
  <si>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</si>
  <si>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</si>
  <si>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</si>
  <si>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</si>
  <si>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</si>
  <si>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</si>
  <si>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</si>
  <si>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</si>
  <si>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</si>
  <si>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</si>
  <si>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</si>
  <si>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</si>
  <si>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</si>
  <si>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</si>
  <si>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</si>
  <si>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</si>
  <si>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</si>
  <si>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</si>
  <si>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</si>
  <si>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</si>
  <si>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</si>
  <si>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</si>
  <si>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</si>
  <si>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</si>
  <si>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</si>
  <si>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</si>
  <si>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</si>
  <si>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</si>
  <si>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</si>
  <si>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</si>
  <si>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</si>
  <si>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</si>
  <si>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</si>
  <si>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</si>
  <si>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</si>
  <si>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</si>
  <si>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</si>
  <si>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</si>
  <si>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</si>
  <si>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</si>
  <si>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</si>
  <si>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</si>
  <si>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</si>
  <si>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</si>
  <si>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</si>
  <si>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</si>
  <si>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</si>
  <si>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</si>
  <si>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</si>
  <si>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</si>
  <si>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</si>
  <si>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</si>
  <si>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</si>
  <si>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</si>
  <si>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</si>
  <si>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</si>
  <si>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</si>
  <si>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</si>
  <si>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</si>
  <si>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</si>
  <si>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</si>
  <si>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</si>
  <si>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</si>
  <si>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</si>
  <si>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</si>
  <si>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</si>
  <si>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</si>
  <si>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</si>
  <si>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</si>
  <si>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</si>
  <si>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</si>
  <si>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</si>
  <si>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</si>
  <si>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</si>
  <si>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</si>
  <si>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</si>
  <si>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</si>
  <si>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</si>
  <si>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</si>
  <si>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</si>
  <si>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</si>
  <si>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</si>
  <si>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</si>
  <si>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</si>
  <si>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</si>
  <si>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</si>
  <si>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</si>
  <si>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</si>
  <si>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</si>
  <si>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</si>
  <si>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</si>
  <si>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</si>
  <si>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</si>
  <si>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</si>
  <si>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</si>
  <si>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</si>
  <si>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</si>
  <si>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</si>
  <si>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</si>
  <si>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</si>
  <si>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</si>
  <si>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</si>
  <si>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</si>
  <si>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</si>
  <si>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</si>
  <si>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</si>
  <si>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</si>
  <si>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</si>
  <si>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</si>
  <si>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</si>
  <si>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</si>
  <si>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</si>
  <si>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</si>
  <si>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</si>
  <si>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</si>
  <si>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</si>
  <si>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</si>
  <si>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</si>
  <si>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</si>
  <si>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</si>
  <si>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</si>
  <si>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</si>
  <si>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</si>
  <si>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</si>
  <si>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</si>
  <si>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</si>
  <si>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</si>
  <si>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</si>
  <si>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</si>
  <si>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</si>
  <si>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</si>
  <si>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</si>
  <si>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</si>
  <si>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</si>
  <si>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</si>
  <si>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</si>
  <si>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</si>
  <si>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</si>
  <si>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</si>
  <si>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</si>
  <si>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</si>
  <si>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</si>
  <si>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</si>
  <si>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</si>
  <si>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</si>
  <si>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</si>
  <si>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</si>
  <si>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</si>
  <si>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</si>
  <si>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</si>
  <si>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</si>
  <si>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</si>
  <si>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</si>
  <si>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</si>
  <si>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</si>
  <si>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</si>
  <si>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</si>
  <si>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</si>
  <si>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</si>
  <si>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</si>
  <si>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</si>
  <si>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</si>
  <si>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</si>
  <si>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</si>
  <si>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</si>
  <si>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</si>
  <si>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</si>
  <si>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</si>
  <si>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</si>
  <si>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</si>
  <si>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</si>
  <si>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</si>
  <si>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</si>
  <si>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</si>
  <si>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</si>
  <si>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</si>
  <si>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</si>
  <si>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</si>
  <si>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</si>
  <si>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</si>
  <si>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</si>
  <si>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</si>
  <si>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</si>
  <si>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</si>
  <si>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</si>
  <si>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</si>
  <si>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</si>
  <si>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</si>
  <si>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</si>
  <si>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</si>
  <si>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</si>
  <si>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</si>
  <si>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</si>
  <si>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</si>
  <si>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</si>
  <si>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</si>
  <si>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</si>
  <si>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</si>
  <si>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</si>
  <si>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</si>
  <si>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</si>
  <si>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</si>
  <si>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</si>
  <si>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</si>
  <si>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</si>
  <si>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</si>
  <si>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</si>
  <si>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</si>
  <si>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</si>
  <si>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</si>
  <si>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</si>
  <si>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</si>
  <si>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</si>
  <si>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</si>
  <si>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</si>
  <si>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</si>
  <si>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</si>
  <si>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</si>
  <si>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</si>
  <si>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</si>
  <si>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</si>
  <si>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</si>
  <si>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</si>
  <si>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</si>
  <si>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</si>
  <si>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</si>
  <si>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</si>
  <si>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</si>
  <si>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</si>
  <si>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</si>
  <si>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</si>
  <si>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</si>
  <si>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</si>
  <si>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</si>
  <si>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</si>
  <si>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</si>
  <si>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</si>
  <si>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</si>
  <si>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</si>
  <si>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</si>
  <si>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</si>
  <si>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</si>
  <si>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</si>
  <si>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</si>
  <si>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</si>
  <si>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</si>
  <si>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</si>
  <si>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</si>
  <si>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</si>
  <si>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</si>
  <si>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</si>
  <si>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</si>
  <si>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</si>
  <si>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</si>
  <si>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</si>
  <si>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</si>
  <si>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</si>
  <si>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</si>
  <si>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</si>
  <si>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</si>
  <si>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</si>
  <si>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</si>
  <si>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</si>
  <si>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</si>
  <si>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</si>
  <si>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</si>
  <si>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</si>
  <si>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</si>
  <si>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</si>
  <si>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</si>
  <si>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</si>
  <si>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</si>
  <si>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</si>
  <si>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</si>
  <si>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</si>
  <si>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</si>
  <si>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</si>
  <si>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</si>
  <si>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</si>
  <si>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</si>
  <si>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</si>
  <si>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</si>
  <si>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</si>
  <si>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</si>
  <si>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</si>
  <si>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</si>
  <si>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</si>
  <si>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</si>
  <si>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</si>
  <si>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</si>
  <si>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</si>
  <si>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</si>
  <si>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</si>
  <si>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</si>
  <si>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</si>
  <si>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</si>
  <si>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</si>
  <si>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</si>
  <si>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</si>
  <si>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</si>
  <si>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</si>
  <si>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</si>
  <si>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</si>
  <si>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</si>
  <si>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</si>
  <si>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</si>
  <si>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</si>
  <si>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</si>
  <si>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</si>
  <si>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</si>
  <si>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</si>
  <si>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</si>
  <si>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</si>
  <si>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</si>
  <si>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</si>
  <si>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</si>
  <si>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</si>
  <si>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</si>
  <si>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</si>
  <si>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</si>
  <si>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</si>
  <si>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</si>
  <si>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</si>
  <si>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</si>
  <si>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</si>
  <si>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</si>
  <si>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</si>
  <si>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</si>
  <si>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</si>
  <si>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</si>
  <si>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</si>
  <si>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</si>
  <si>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</si>
  <si>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</si>
  <si>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</si>
  <si>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</si>
  <si>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</si>
  <si>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</si>
  <si>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</si>
  <si>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</si>
  <si>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</si>
  <si>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</si>
  <si>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</si>
  <si>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</si>
  <si>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</si>
  <si>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</si>
  <si>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</si>
  <si>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</si>
  <si>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</si>
  <si>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</si>
  <si>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</si>
  <si>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</si>
  <si>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</si>
  <si>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</si>
  <si>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</si>
  <si>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</si>
  <si>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</si>
  <si>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</si>
  <si>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</si>
  <si>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</si>
  <si>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</si>
  <si>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</si>
  <si>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</si>
  <si>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</si>
  <si>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</si>
  <si>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</si>
  <si>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</si>
  <si>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</si>
  <si>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</si>
  <si>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</si>
  <si>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</si>
  <si>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</si>
  <si>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</si>
  <si>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</si>
  <si>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</si>
  <si>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</si>
  <si>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</si>
  <si>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</si>
  <si>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</si>
  <si>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</si>
  <si>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</si>
  <si>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</si>
  <si>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</si>
  <si>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</si>
  <si>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</si>
  <si>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</si>
  <si>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</si>
  <si>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</si>
  <si>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</si>
  <si>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</si>
  <si>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</si>
  <si>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</si>
  <si>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</si>
  <si>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</si>
  <si>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</si>
  <si>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</si>
  <si>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</si>
  <si>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</si>
  <si>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</si>
  <si>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</si>
  <si>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</si>
  <si>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</si>
  <si>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</si>
  <si>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</si>
  <si>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</si>
  <si>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</si>
  <si>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</si>
  <si>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</si>
  <si>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</si>
  <si>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</si>
  <si>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</si>
  <si>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</si>
  <si>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</si>
  <si>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</si>
  <si>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</si>
  <si>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</si>
  <si>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</si>
  <si>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</si>
  <si>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</si>
  <si>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</si>
  <si>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</si>
  <si>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</si>
  <si>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</si>
  <si>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</si>
  <si>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</si>
  <si>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</si>
  <si>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</si>
  <si>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</si>
  <si>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</si>
  <si>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</si>
  <si>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</si>
  <si>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</si>
  <si>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</si>
  <si>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</si>
  <si>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</si>
  <si>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</si>
  <si>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</si>
  <si>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</si>
  <si>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</si>
  <si>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</si>
  <si>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</si>
  <si>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</si>
  <si>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</si>
  <si>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</si>
  <si>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</si>
  <si>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</si>
  <si>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</si>
  <si>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</si>
  <si>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</si>
  <si>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</si>
  <si>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</si>
  <si>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</si>
  <si>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</si>
  <si>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</si>
  <si>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</si>
  <si>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</si>
  <si>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</si>
  <si>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</si>
  <si>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</si>
  <si>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</si>
  <si>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</si>
  <si>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</si>
  <si>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</si>
  <si>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</si>
  <si>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</si>
  <si>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</si>
  <si>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</si>
  <si>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</si>
  <si>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</si>
  <si>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</si>
  <si>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</si>
  <si>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</si>
  <si>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</si>
  <si>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</si>
  <si>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</si>
  <si>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</si>
  <si>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</si>
  <si>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</si>
  <si>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</si>
  <si>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</si>
  <si>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</si>
  <si>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</si>
  <si>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</si>
  <si>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</si>
  <si>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</si>
  <si>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</si>
  <si>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</si>
  <si>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</si>
  <si>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</si>
  <si>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</si>
  <si>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</si>
  <si>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</si>
  <si>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</si>
  <si>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</si>
  <si>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</si>
  <si>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</si>
  <si>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</si>
  <si>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</si>
  <si>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</si>
  <si>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</si>
  <si>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</si>
  <si>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</si>
  <si>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</si>
  <si>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</si>
  <si>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</si>
  <si>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</si>
  <si>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</si>
  <si>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</si>
  <si>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</si>
  <si>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</si>
  <si>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</si>
  <si>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</si>
  <si>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</si>
  <si>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</si>
  <si>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</si>
  <si>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</si>
  <si>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</si>
  <si>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</si>
  <si>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</si>
  <si>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</si>
  <si>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</si>
  <si>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</si>
  <si>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</si>
  <si>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</si>
  <si>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</si>
  <si>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</si>
  <si>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</si>
  <si>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</si>
  <si>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</si>
  <si>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</si>
  <si>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</si>
  <si>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</si>
  <si>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</si>
  <si>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</si>
  <si>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</si>
  <si>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</si>
  <si>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</si>
  <si>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</si>
  <si>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</si>
  <si>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</si>
  <si>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</si>
  <si>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</si>
  <si>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</si>
  <si>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</si>
  <si>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</si>
  <si>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</si>
  <si>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</si>
  <si>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</si>
  <si>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</si>
  <si>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</si>
  <si>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</si>
  <si>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</si>
  <si>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</si>
  <si>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</si>
  <si>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</si>
  <si>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</si>
  <si>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</si>
  <si>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</si>
  <si>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</si>
  <si>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</si>
  <si>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</si>
  <si>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</si>
  <si>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</si>
  <si>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</si>
  <si>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</si>
  <si>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</si>
  <si>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</si>
  <si>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</si>
  <si>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</si>
  <si>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</si>
  <si>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</si>
  <si>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</si>
  <si>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</si>
  <si>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</si>
  <si>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</si>
  <si>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</si>
  <si>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</si>
  <si>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</si>
  <si>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</si>
  <si>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</si>
  <si>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</si>
  <si>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</si>
  <si>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</si>
  <si>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</si>
  <si>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</si>
  <si>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</si>
  <si>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</si>
  <si>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</si>
  <si>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</si>
  <si>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</si>
  <si>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</si>
  <si>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</si>
  <si>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</si>
  <si>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</si>
  <si>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</si>
  <si>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</si>
  <si>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</si>
  <si>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</si>
  <si>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</si>
  <si>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</si>
  <si>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</si>
  <si>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</si>
  <si>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</si>
  <si>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</si>
  <si>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</si>
  <si>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</si>
  <si>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</si>
  <si>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</si>
  <si>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</si>
  <si>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</si>
  <si>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</si>
  <si>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</si>
  <si>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</si>
  <si>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</si>
  <si>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</si>
  <si>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</si>
  <si>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</si>
  <si>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</si>
  <si>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</si>
  <si>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</si>
  <si>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</si>
  <si>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</si>
  <si>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</si>
  <si>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</si>
  <si>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</si>
  <si>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</si>
  <si>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</si>
  <si>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</si>
  <si>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</si>
  <si>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</si>
  <si>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</si>
  <si>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</si>
  <si>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</si>
  <si>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</si>
  <si>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</si>
  <si>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</si>
  <si>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</si>
  <si>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</si>
  <si>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</si>
  <si>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</si>
  <si>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</si>
  <si>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</si>
  <si>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</si>
  <si>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</si>
  <si>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</si>
  <si>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</si>
  <si>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</si>
  <si>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</si>
  <si>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</si>
  <si>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</si>
  <si>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</si>
  <si>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</si>
  <si>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</si>
  <si>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</si>
  <si>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</si>
  <si>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</si>
  <si>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</si>
  <si>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</si>
  <si>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</si>
  <si>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</si>
  <si>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</si>
  <si>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</si>
  <si>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</si>
  <si>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</si>
  <si>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</si>
  <si>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</si>
  <si>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</si>
  <si>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</si>
  <si>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</si>
  <si>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</si>
  <si>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</si>
  <si>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</si>
  <si>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</si>
  <si>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</si>
  <si>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</si>
  <si>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</si>
  <si>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</si>
  <si>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</si>
  <si>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</si>
  <si>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</si>
  <si>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</si>
  <si>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</si>
  <si>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</si>
  <si>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</si>
  <si>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</si>
  <si>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</si>
  <si>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</si>
  <si>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</si>
  <si>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</si>
  <si>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</si>
  <si>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</si>
  <si>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</si>
  <si>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</si>
  <si>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</si>
  <si>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</si>
  <si>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</si>
  <si>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</si>
  <si>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</si>
  <si>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</si>
  <si>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</si>
  <si>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</si>
  <si>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</si>
  <si>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</si>
  <si>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</si>
  <si>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</si>
  <si>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</si>
  <si>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</si>
  <si>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</si>
  <si>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</si>
  <si>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</si>
  <si>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</si>
  <si>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</si>
  <si>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</si>
  <si>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</si>
  <si>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</si>
  <si>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</si>
  <si>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</si>
  <si>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</si>
  <si>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</si>
  <si>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</si>
  <si>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</si>
  <si>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</si>
  <si>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</si>
  <si>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</si>
  <si>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</si>
  <si>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</si>
  <si>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</si>
  <si>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</si>
  <si>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</si>
  <si>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</si>
  <si>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</si>
  <si>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</si>
  <si>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</si>
  <si>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</si>
  <si>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</si>
  <si>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</si>
  <si>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</si>
  <si>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</si>
  <si>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</si>
  <si>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</si>
  <si>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</si>
  <si>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</si>
  <si>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</si>
  <si>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</si>
  <si>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</si>
  <si>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</si>
  <si>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</si>
  <si>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</si>
  <si>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</si>
  <si>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</si>
  <si>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</si>
  <si>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</si>
  <si>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</si>
  <si>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</si>
  <si>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</si>
  <si>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</si>
  <si>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</si>
  <si>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</si>
  <si>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</si>
  <si>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</si>
  <si>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</si>
  <si>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</si>
  <si>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</si>
  <si>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</si>
  <si>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</si>
  <si>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</si>
  <si>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</si>
  <si>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</si>
  <si>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</si>
  <si>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</si>
  <si>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</si>
  <si>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</si>
  <si>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</si>
  <si>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</si>
  <si>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</si>
  <si>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</si>
  <si>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</si>
  <si>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</si>
  <si>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</si>
  <si>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</si>
  <si>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</si>
  <si>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</si>
  <si>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</si>
  <si>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</si>
  <si>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</si>
  <si>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</si>
  <si>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</si>
  <si>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</si>
  <si>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</si>
  <si>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</si>
  <si>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</si>
  <si>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</si>
  <si>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</si>
  <si>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</si>
  <si>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</si>
  <si>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</si>
  <si>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</si>
  <si>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</si>
  <si>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</si>
  <si>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</si>
  <si>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</si>
  <si>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</si>
  <si>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</si>
  <si>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</si>
  <si>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</si>
  <si>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</si>
  <si>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</si>
  <si>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</si>
  <si>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</si>
  <si>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</si>
  <si>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</si>
  <si>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</si>
  <si>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</si>
  <si>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</si>
  <si>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</si>
  <si>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</si>
  <si>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</si>
  <si>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</si>
  <si>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</si>
  <si>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</si>
  <si>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</si>
  <si>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</si>
  <si>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</si>
  <si>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</si>
  <si>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</si>
  <si>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</si>
  <si>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</si>
  <si>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</si>
  <si>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</si>
  <si>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</si>
  <si>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</si>
  <si>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</si>
  <si>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</si>
  <si>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</si>
  <si>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</si>
  <si>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</si>
  <si>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</si>
  <si>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</si>
  <si>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</si>
  <si>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</si>
  <si>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</si>
  <si>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</si>
  <si>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</si>
  <si>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</si>
  <si>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</si>
  <si>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</si>
  <si>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</si>
  <si>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</si>
  <si>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</si>
  <si>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</si>
  <si>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</si>
  <si>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</si>
  <si>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</si>
  <si>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</si>
  <si>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</si>
  <si>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</si>
  <si>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</si>
  <si>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</si>
  <si>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</si>
  <si>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</si>
  <si>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</si>
  <si>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</si>
  <si>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</si>
  <si>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</si>
  <si>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</si>
  <si>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</si>
  <si>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</si>
  <si>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</si>
  <si>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</si>
  <si>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</si>
  <si>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</si>
  <si>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</si>
  <si>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</si>
  <si>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</si>
  <si>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</si>
  <si>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</si>
  <si>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</si>
  <si>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</si>
  <si>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</si>
  <si>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</si>
  <si>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</si>
  <si>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</si>
  <si>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</si>
  <si>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</si>
  <si>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</si>
  <si>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</si>
  <si>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</si>
  <si>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</si>
  <si>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</si>
  <si>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</si>
  <si>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</si>
  <si>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</si>
  <si>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</si>
  <si>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</si>
  <si>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</si>
  <si>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</si>
  <si>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</si>
  <si>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</si>
  <si>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</si>
  <si>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</si>
  <si>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</si>
  <si>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</si>
  <si>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</si>
  <si>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</si>
  <si>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</si>
  <si>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</si>
  <si>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</si>
  <si>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</si>
  <si>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</si>
  <si>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</si>
  <si>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</si>
  <si>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</si>
  <si>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</si>
  <si>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</si>
  <si>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</si>
  <si>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</si>
  <si>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</si>
  <si>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</si>
  <si>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</si>
  <si>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</si>
  <si>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</si>
  <si>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</si>
  <si>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</si>
  <si>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</si>
  <si>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</si>
  <si>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</si>
  <si>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</si>
  <si>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</si>
  <si>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</si>
  <si>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</si>
  <si>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</si>
  <si>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</si>
  <si>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</si>
  <si>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</si>
  <si>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</si>
  <si>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</si>
  <si>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</si>
  <si>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</si>
  <si>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</si>
  <si>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</si>
  <si>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</si>
  <si>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</si>
  <si>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</si>
  <si>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</si>
  <si>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</si>
  <si>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</si>
  <si>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</si>
  <si>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</si>
  <si>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</si>
  <si>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</si>
  <si>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</si>
  <si>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</si>
  <si>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</si>
  <si>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</si>
  <si>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</si>
  <si>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</si>
  <si>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</si>
  <si>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</si>
  <si>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</si>
  <si>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</si>
  <si>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</si>
  <si>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</si>
  <si>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</si>
  <si>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</si>
  <si>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</si>
  <si>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</si>
  <si>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</si>
  <si>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</si>
  <si>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</si>
  <si>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</si>
  <si>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</si>
  <si>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</si>
  <si>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</si>
  <si>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</si>
  <si>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</si>
  <si>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</si>
  <si>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</si>
  <si>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</si>
  <si>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</si>
  <si>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</si>
  <si>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</si>
  <si>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</si>
  <si>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</si>
  <si>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</si>
  <si>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</si>
  <si>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</si>
  <si>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</si>
  <si>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</si>
  <si>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</si>
  <si>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</si>
  <si>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</si>
  <si>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</si>
  <si>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</si>
  <si>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</si>
  <si>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</si>
  <si>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</si>
  <si>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</si>
  <si>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</si>
  <si>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</si>
  <si>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</si>
  <si>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</si>
  <si>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</si>
  <si>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</si>
  <si>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</si>
  <si>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</si>
  <si>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</si>
  <si>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</si>
  <si>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</si>
  <si>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</si>
  <si>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</si>
  <si>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</si>
  <si>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</si>
  <si>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</si>
  <si>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</si>
  <si>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</si>
  <si>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</si>
  <si>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</si>
  <si>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</si>
  <si>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</si>
  <si>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</si>
  <si>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</si>
  <si>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</si>
  <si>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</si>
  <si>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</si>
  <si>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</si>
  <si>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</si>
  <si>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</si>
  <si>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</si>
  <si>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</si>
  <si>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</si>
  <si>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</si>
  <si>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</si>
  <si>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</si>
  <si>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</si>
  <si>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</si>
  <si>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</si>
  <si>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</si>
  <si>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</si>
  <si>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</si>
  <si>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</si>
  <si>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</si>
  <si>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</si>
  <si>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</si>
  <si>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</si>
  <si>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</si>
  <si>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</si>
  <si>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</si>
  <si>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</si>
  <si>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</si>
  <si>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</si>
  <si>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</si>
  <si>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</si>
  <si>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</si>
  <si>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</si>
  <si>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</si>
  <si>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</si>
  <si>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</si>
  <si>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</si>
  <si>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</si>
  <si>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</si>
  <si>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</si>
  <si>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</si>
  <si>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</si>
  <si>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</si>
  <si>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</si>
  <si>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</si>
  <si>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</si>
  <si>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</si>
  <si>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</si>
  <si>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</si>
  <si>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</si>
  <si>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</si>
  <si>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</si>
  <si>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</si>
  <si>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</si>
  <si>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</si>
  <si>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</si>
  <si>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</si>
  <si>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</si>
  <si>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</si>
  <si>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</si>
  <si>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</si>
  <si>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</si>
  <si>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</si>
  <si>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</si>
  <si>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</si>
  <si>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</si>
  <si>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</si>
  <si>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</si>
  <si>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</si>
  <si>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</si>
  <si>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</si>
  <si>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</si>
  <si>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</si>
  <si>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</si>
  <si>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</si>
  <si>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</si>
  <si>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</si>
  <si>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</si>
  <si>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</si>
  <si>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</si>
  <si>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</si>
  <si>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</si>
  <si>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</si>
  <si>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</si>
  <si>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</si>
  <si>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</si>
  <si>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</si>
  <si>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</si>
  <si>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</si>
  <si>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</si>
  <si>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</si>
  <si>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</si>
  <si>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</si>
  <si>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</si>
  <si>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</si>
  <si>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</si>
  <si>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</si>
  <si>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</si>
  <si>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</si>
  <si>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</si>
  <si>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</si>
  <si>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</si>
  <si>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</si>
  <si>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</si>
  <si>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</si>
  <si>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</si>
  <si>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</si>
  <si>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</si>
  <si>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</si>
  <si>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</si>
  <si>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</si>
  <si>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</si>
  <si>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</si>
  <si>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</si>
  <si>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</si>
  <si>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</si>
  <si>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</si>
  <si>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</si>
  <si>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</si>
  <si>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</si>
  <si>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</si>
  <si>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</si>
  <si>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</si>
  <si>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</si>
  <si>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</si>
  <si>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</si>
  <si>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</si>
  <si>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</si>
  <si>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</si>
  <si>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</si>
  <si>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</si>
  <si>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</si>
  <si>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</si>
  <si>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</si>
  <si>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</si>
  <si>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</si>
  <si>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</si>
  <si>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</si>
  <si>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</si>
  <si>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</si>
  <si>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</si>
  <si>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</si>
  <si>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</si>
  <si>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</si>
  <si>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</si>
  <si>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</si>
  <si>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</si>
  <si>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</si>
  <si>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</si>
  <si>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</si>
  <si>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</si>
  <si>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</si>
  <si>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</si>
  <si>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</si>
  <si>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</si>
  <si>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</si>
  <si>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</si>
  <si>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</si>
  <si>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</si>
  <si>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</si>
  <si>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</si>
  <si>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</si>
  <si>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</si>
  <si>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</si>
  <si>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</si>
  <si>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</si>
  <si>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</si>
  <si>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</si>
  <si>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</si>
  <si>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</si>
  <si>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</si>
  <si>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</si>
  <si>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</si>
  <si>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</si>
  <si>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</si>
  <si>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</si>
  <si>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</si>
  <si>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</si>
  <si>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</si>
  <si>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</si>
  <si>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</si>
  <si>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</si>
  <si>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</si>
  <si>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</si>
  <si>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</si>
  <si>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</si>
  <si>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</si>
  <si>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</si>
  <si>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</si>
  <si>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</si>
  <si>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</si>
  <si>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</si>
  <si>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</si>
  <si>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</si>
  <si>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</si>
  <si>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</si>
  <si>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</si>
  <si>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</si>
  <si>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</si>
  <si>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</si>
  <si>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</si>
  <si>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</si>
  <si>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</si>
  <si>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</si>
  <si>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</si>
  <si>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</si>
  <si>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</si>
  <si>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</si>
  <si>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</si>
  <si>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</si>
  <si>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</si>
  <si>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</si>
  <si>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</si>
  <si>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</si>
  <si>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</si>
  <si>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</si>
  <si>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</si>
  <si>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</si>
  <si>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</si>
  <si>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</si>
  <si>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</si>
  <si>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</si>
  <si>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</si>
  <si>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</si>
  <si>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</si>
  <si>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</si>
  <si>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</si>
  <si>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</si>
  <si>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</si>
  <si>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</si>
  <si>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</si>
  <si>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</si>
  <si>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</si>
  <si>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</si>
  <si>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</si>
  <si>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</si>
  <si>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</si>
  <si>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</si>
  <si>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</si>
  <si>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</si>
  <si>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</si>
  <si>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</si>
  <si>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</si>
  <si>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</si>
  <si>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</si>
  <si>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</si>
  <si>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</si>
  <si>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</si>
  <si>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</si>
  <si>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</si>
  <si>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</si>
  <si>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</si>
  <si>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</si>
  <si>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</si>
  <si>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</si>
  <si>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</si>
  <si>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</si>
  <si>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</si>
  <si>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</si>
  <si>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</si>
  <si>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</si>
  <si>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</si>
  <si>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</si>
  <si>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</si>
  <si>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</si>
  <si>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</si>
  <si>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</si>
  <si>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</si>
  <si>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</si>
  <si>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</si>
  <si>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</si>
  <si>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</si>
  <si>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</si>
  <si>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</si>
  <si>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</si>
  <si>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</si>
  <si>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</si>
  <si>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</si>
  <si>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</si>
  <si>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</si>
  <si>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</si>
  <si>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</si>
  <si>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</si>
  <si>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</si>
  <si>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</si>
  <si>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</si>
  <si>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</si>
  <si>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</si>
  <si>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</si>
  <si>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</si>
  <si>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</si>
  <si>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</si>
  <si>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</si>
  <si>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</si>
  <si>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</si>
  <si>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</si>
  <si>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</si>
  <si>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</si>
  <si>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</si>
  <si>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</si>
  <si>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</si>
  <si>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</si>
  <si>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</si>
  <si>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</si>
  <si>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</si>
  <si>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</si>
  <si>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</si>
  <si>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</si>
  <si>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</si>
  <si>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</si>
  <si>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</si>
  <si>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</si>
  <si>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</si>
  <si>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</si>
  <si>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</si>
  <si>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</si>
  <si>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</si>
  <si>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</si>
  <si>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</si>
  <si>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</si>
  <si>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</si>
  <si>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</si>
  <si>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</si>
  <si>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</si>
  <si>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</si>
  <si>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</si>
  <si>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</si>
  <si>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</si>
  <si>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</si>
  <si>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</si>
  <si>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</si>
  <si>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</si>
  <si>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</si>
  <si>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</si>
  <si>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</si>
  <si>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</si>
  <si>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</si>
  <si>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</si>
  <si>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</si>
  <si>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</si>
  <si>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</si>
  <si>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</si>
  <si>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</si>
  <si>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</si>
  <si>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</si>
  <si>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</si>
  <si>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</si>
  <si>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</si>
  <si>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</si>
  <si>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</si>
  <si>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</si>
  <si>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</si>
  <si>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</si>
  <si>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</si>
  <si>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</si>
  <si>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</si>
  <si>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</si>
  <si>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</si>
  <si>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</si>
  <si>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</si>
  <si>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</si>
  <si>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</si>
  <si>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</si>
  <si>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</si>
  <si>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</si>
  <si>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</si>
  <si>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</si>
  <si>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</si>
  <si>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</si>
  <si>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</si>
  <si>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</si>
  <si>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</si>
  <si>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</si>
  <si>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</si>
  <si>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</si>
  <si>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</si>
  <si>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</si>
  <si>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</si>
  <si>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</si>
  <si>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</si>
  <si>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</si>
  <si>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</si>
  <si>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</si>
  <si>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</si>
  <si>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</si>
  <si>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</si>
  <si>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</si>
  <si>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</si>
  <si>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</si>
  <si>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</si>
  <si>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</si>
  <si>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</si>
  <si>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</si>
  <si>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</si>
  <si>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</si>
  <si>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</si>
  <si>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</si>
  <si>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</si>
  <si>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</si>
  <si>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</si>
  <si>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</si>
  <si>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</si>
  <si>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</si>
  <si>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</si>
  <si>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</si>
  <si>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</si>
  <si>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</si>
  <si>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</si>
  <si>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</si>
  <si>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</si>
  <si>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</si>
  <si>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</si>
  <si>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</si>
  <si>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</si>
  <si>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</si>
  <si>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</si>
  <si>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</si>
  <si>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</si>
  <si>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</si>
  <si>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</si>
  <si>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</si>
  <si>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</si>
  <si>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</si>
  <si>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</si>
  <si>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</si>
  <si>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</si>
  <si>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</si>
  <si>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</si>
  <si>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</si>
  <si>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</si>
  <si>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</si>
  <si>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</si>
  <si>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</si>
  <si>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</si>
  <si>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</si>
  <si>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</si>
  <si>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</si>
  <si>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</si>
  <si>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</si>
  <si>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</si>
  <si>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</si>
  <si>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</si>
  <si>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</si>
  <si>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</si>
  <si>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</si>
  <si>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</si>
  <si>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</si>
  <si>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</si>
  <si>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</si>
  <si>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</si>
  <si>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</si>
  <si>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</si>
  <si>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</si>
  <si>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</si>
  <si>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</si>
  <si>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</si>
  <si>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</si>
  <si>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</si>
  <si>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</si>
  <si>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</si>
  <si>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</si>
  <si>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</si>
  <si>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</si>
  <si>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</si>
  <si>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</si>
  <si>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</si>
  <si>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</si>
  <si>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</si>
  <si>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</si>
  <si>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</si>
  <si>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</si>
  <si>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</si>
  <si>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</si>
  <si>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</si>
  <si>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</si>
  <si>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</si>
  <si>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</si>
  <si>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</si>
  <si>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</si>
  <si>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</si>
  <si>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</si>
  <si>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</si>
  <si>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</si>
  <si>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</si>
  <si>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</si>
  <si>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</si>
  <si>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</si>
  <si>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</si>
  <si>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</si>
  <si>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</si>
  <si>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</si>
  <si>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</si>
  <si>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</si>
  <si>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</si>
  <si>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</si>
  <si>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</si>
  <si>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</si>
  <si>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</si>
  <si>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</si>
  <si>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</si>
  <si>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</si>
  <si>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</si>
  <si>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</si>
  <si>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</si>
  <si>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</si>
  <si>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</si>
  <si>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</si>
  <si>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</si>
  <si>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</si>
  <si>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</si>
  <si>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</si>
  <si>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</si>
  <si>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</si>
  <si>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</si>
  <si>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</si>
  <si>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</si>
  <si>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</si>
  <si>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</si>
  <si>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</si>
  <si>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</si>
  <si>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</si>
  <si>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</si>
  <si>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</si>
  <si>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</si>
  <si>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</si>
  <si>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</si>
  <si>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</si>
  <si>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</si>
  <si>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</si>
  <si>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</si>
  <si>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</si>
  <si>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</si>
  <si>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</si>
  <si>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</si>
  <si>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</si>
  <si>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</si>
  <si>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</si>
  <si>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</si>
  <si>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</si>
  <si>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</si>
  <si>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</si>
  <si>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</si>
  <si>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</si>
  <si>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</si>
  <si>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</si>
  <si>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</si>
  <si>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</si>
  <si>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</si>
  <si>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</si>
  <si>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</si>
  <si>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</si>
  <si>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</si>
  <si>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</si>
  <si>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</si>
  <si>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</si>
  <si>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</si>
  <si>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</si>
  <si>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</si>
  <si>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</si>
  <si>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</si>
  <si>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</si>
  <si>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</si>
  <si>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</si>
  <si>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</si>
  <si>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</si>
  <si>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</si>
  <si>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</si>
  <si>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</si>
  <si>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</si>
  <si>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</si>
  <si>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</si>
  <si>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</si>
  <si>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</si>
  <si>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</si>
  <si>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</si>
  <si>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</si>
  <si>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</si>
  <si>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</si>
  <si>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</si>
  <si>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</si>
  <si>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</si>
  <si>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</si>
  <si>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</si>
  <si>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</si>
  <si>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</si>
  <si>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</si>
  <si>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</si>
  <si>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</si>
  <si>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</si>
  <si>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</si>
  <si>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</si>
  <si>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</si>
  <si>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</si>
  <si>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</si>
  <si>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</si>
  <si>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</si>
  <si>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</si>
  <si>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</si>
  <si>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</si>
  <si>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</si>
  <si>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</si>
  <si>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</si>
  <si>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</si>
  <si>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</si>
  <si>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</si>
  <si>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</si>
  <si>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</si>
  <si>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</si>
  <si>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</si>
  <si>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</si>
  <si>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</si>
  <si>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</si>
  <si>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</si>
  <si>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</si>
  <si>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</si>
  <si>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</si>
  <si>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</si>
  <si>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</si>
  <si>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</si>
  <si>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</si>
  <si>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</si>
  <si>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</si>
  <si>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</si>
  <si>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</si>
  <si>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</si>
  <si>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</si>
  <si>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</si>
  <si>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</si>
  <si>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</si>
  <si>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</si>
  <si>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</si>
  <si>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</si>
  <si>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</si>
  <si>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</si>
  <si>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</si>
  <si>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</si>
  <si>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</si>
  <si>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</si>
  <si>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</si>
  <si>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</si>
  <si>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</si>
  <si>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</si>
  <si>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</si>
  <si>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</si>
  <si>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</si>
  <si>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</si>
  <si>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</si>
  <si>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</si>
  <si>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</si>
  <si>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</si>
  <si>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</si>
  <si>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</si>
  <si>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</si>
  <si>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</si>
  <si>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</si>
  <si>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</si>
  <si>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</si>
  <si>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</si>
  <si>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</si>
  <si>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</si>
  <si>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</si>
  <si>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</si>
  <si>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</si>
  <si>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</si>
  <si>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</si>
  <si>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</si>
  <si>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</si>
  <si>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</si>
  <si>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</si>
  <si>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</si>
  <si>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</si>
  <si>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</si>
  <si>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</si>
  <si>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</si>
  <si>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</si>
  <si>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</si>
  <si>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</si>
  <si>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</si>
  <si>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</si>
  <si>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</si>
  <si>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</si>
  <si>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</si>
  <si>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</si>
  <si>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</si>
  <si>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</si>
  <si>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</si>
  <si>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</si>
  <si>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</si>
  <si>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</si>
  <si>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</si>
  <si>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</si>
  <si>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</si>
  <si>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</si>
  <si>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</si>
  <si>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</si>
  <si>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</si>
  <si>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</si>
  <si>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</si>
  <si>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</si>
  <si>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</si>
  <si>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</si>
  <si>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</si>
  <si>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</si>
  <si>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</si>
  <si>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</si>
  <si>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</si>
  <si>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</si>
  <si>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</si>
  <si>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</si>
  <si>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</si>
  <si>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</si>
  <si>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</si>
  <si>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</si>
  <si>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</si>
  <si>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</si>
  <si>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</si>
  <si>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</si>
  <si>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</si>
  <si>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</si>
  <si>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</si>
  <si>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</si>
  <si>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</si>
  <si>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</si>
  <si>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</si>
  <si>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</si>
  <si>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</si>
  <si>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</si>
  <si>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</si>
  <si>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</si>
  <si>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</si>
  <si>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</si>
  <si>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</si>
  <si>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</si>
  <si>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</si>
  <si>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</si>
  <si>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</si>
  <si>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</si>
  <si>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</si>
  <si>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</si>
  <si>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</si>
  <si>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</si>
  <si>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</si>
  <si>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</si>
  <si>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</si>
  <si>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</si>
  <si>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</si>
  <si>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</si>
  <si>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</si>
  <si>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</si>
  <si>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</si>
  <si>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</si>
  <si>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</si>
  <si>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</si>
  <si>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</si>
  <si>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</si>
  <si>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</si>
  <si>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</si>
  <si>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</si>
  <si>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</si>
  <si>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</si>
  <si>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</si>
  <si>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</si>
  <si>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</si>
  <si>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</si>
  <si>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</si>
  <si>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</si>
  <si>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</si>
  <si>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</si>
  <si>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</si>
  <si>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</si>
  <si>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</si>
  <si>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</si>
  <si>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</si>
  <si>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</si>
  <si>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</si>
  <si>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</si>
  <si>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</si>
  <si>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</si>
  <si>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</si>
  <si>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</si>
  <si>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</si>
  <si>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</si>
  <si>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</si>
  <si>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</si>
  <si>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</si>
  <si>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</si>
  <si>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</si>
  <si>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</si>
  <si>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</si>
  <si>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</si>
  <si>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</si>
  <si>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</si>
  <si>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</si>
  <si>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</si>
  <si>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</si>
  <si>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</si>
  <si>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</si>
  <si>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</si>
  <si>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</si>
  <si>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</si>
  <si>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</si>
  <si>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</si>
  <si>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</si>
  <si>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</si>
  <si>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</si>
  <si>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</si>
  <si>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</si>
  <si>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</si>
  <si>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</si>
  <si>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</si>
  <si>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</si>
  <si>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</si>
  <si>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</si>
  <si>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</si>
  <si>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</si>
  <si>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</si>
  <si>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</si>
  <si>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</si>
  <si>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</si>
  <si>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</si>
  <si>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</si>
  <si>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</si>
  <si>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</si>
  <si>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</si>
  <si>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</si>
  <si>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</si>
  <si>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</si>
  <si>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</si>
  <si>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</si>
  <si>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</si>
  <si>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</si>
  <si>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</si>
  <si>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</si>
  <si>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</si>
  <si>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</si>
  <si>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</si>
  <si>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</si>
  <si>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</si>
  <si>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</si>
  <si>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</si>
  <si>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</si>
  <si>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</si>
  <si>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</si>
  <si>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</si>
  <si>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</si>
  <si>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</si>
  <si>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</si>
  <si>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</si>
  <si>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</si>
  <si>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</si>
  <si>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</si>
  <si>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</si>
  <si>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</si>
  <si>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</si>
  <si>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</si>
  <si>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</si>
  <si>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</si>
  <si>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</si>
  <si>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</si>
  <si>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</si>
  <si>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</si>
  <si>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</si>
  <si>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</si>
  <si>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</si>
  <si>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</si>
  <si>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</si>
  <si>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</si>
  <si>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</si>
  <si>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</si>
  <si>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</si>
  <si>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</si>
  <si>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</si>
  <si>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</si>
  <si>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</si>
  <si>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</si>
  <si>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</si>
  <si>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</si>
  <si>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</si>
  <si>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</si>
  <si>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</si>
  <si>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</si>
  <si>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</si>
  <si>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</si>
  <si>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</si>
  <si>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</si>
  <si>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</si>
  <si>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</si>
  <si>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</si>
  <si>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</si>
  <si>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</si>
  <si>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</si>
  <si>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</si>
  <si>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</si>
  <si>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</si>
  <si>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</si>
  <si>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</si>
  <si>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</si>
  <si>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</si>
  <si>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</si>
  <si>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</si>
  <si>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</si>
  <si>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</si>
  <si>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</si>
  <si>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</si>
  <si>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</si>
  <si>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</si>
  <si>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</si>
  <si>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</si>
  <si>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</si>
  <si>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</si>
  <si>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</si>
  <si>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</si>
  <si>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</si>
  <si>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</si>
  <si>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</si>
  <si>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</si>
  <si>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</si>
  <si>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</si>
  <si>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</si>
  <si>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</si>
  <si>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</si>
  <si>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</si>
  <si>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</si>
  <si>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</si>
  <si>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</si>
  <si>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</si>
  <si>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</si>
  <si>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</si>
  <si>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</si>
  <si>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</si>
  <si>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</si>
  <si>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</si>
  <si>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</si>
  <si>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</si>
  <si>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</si>
  <si>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</si>
  <si>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</si>
  <si>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</si>
  <si>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</si>
  <si>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</si>
  <si>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</si>
  <si>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</si>
  <si>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</si>
  <si>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</si>
  <si>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</si>
  <si>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</si>
  <si>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</si>
  <si>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</si>
  <si>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</si>
  <si>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</si>
  <si>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</si>
  <si>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</si>
  <si>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</si>
  <si>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</si>
  <si>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</si>
  <si>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</si>
  <si>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</si>
  <si>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</si>
  <si>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</si>
  <si>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</si>
  <si>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</si>
  <si>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</si>
  <si>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</si>
  <si>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</si>
  <si>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</si>
  <si>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</si>
  <si>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</si>
  <si>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</si>
  <si>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</si>
  <si>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</si>
  <si>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</si>
  <si>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</si>
  <si>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</si>
  <si>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</si>
  <si>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</si>
  <si>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</si>
  <si>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</si>
  <si>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</si>
  <si>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</si>
  <si>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</si>
  <si>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</si>
  <si>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</si>
  <si>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</si>
  <si>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</si>
  <si>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</si>
  <si>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</si>
  <si>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</si>
  <si>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</si>
  <si>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</si>
  <si>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</si>
  <si>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</si>
  <si>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</si>
  <si>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</si>
  <si>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</si>
  <si>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</si>
  <si>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</si>
  <si>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</si>
  <si>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</si>
  <si>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</si>
  <si>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</si>
  <si>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</si>
  <si>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</si>
  <si>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</si>
  <si>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</si>
  <si>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</si>
  <si>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</si>
  <si>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</si>
  <si>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</si>
  <si>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</si>
  <si>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</si>
  <si>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</si>
  <si>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</si>
  <si>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</si>
  <si>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</si>
  <si>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</si>
  <si>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</si>
  <si>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</si>
  <si>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</si>
  <si>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</si>
  <si>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</si>
  <si>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</si>
  <si>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</si>
  <si>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</si>
  <si>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</si>
  <si>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</si>
  <si>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</si>
  <si>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</si>
  <si>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</si>
  <si>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</si>
  <si>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</si>
  <si>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</si>
  <si>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</si>
  <si>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</si>
  <si>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</si>
  <si>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</si>
  <si>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</si>
  <si>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</si>
  <si>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</si>
  <si>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</si>
  <si>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</si>
  <si>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</si>
  <si>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</si>
  <si>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</si>
  <si>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</si>
  <si>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</si>
  <si>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</si>
  <si>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</si>
  <si>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</si>
  <si>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</si>
  <si>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</si>
  <si>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</si>
  <si>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</si>
  <si>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</si>
  <si>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</si>
  <si>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</si>
  <si>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</si>
  <si>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</si>
  <si>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</si>
  <si>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</si>
  <si>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</si>
  <si>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</si>
  <si>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</si>
  <si>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</si>
  <si>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</si>
  <si>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</si>
  <si>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</si>
  <si>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</si>
  <si>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</si>
  <si>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</si>
  <si>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</si>
  <si>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</si>
  <si>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</si>
  <si>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</si>
  <si>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</si>
  <si>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</si>
  <si>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</si>
  <si>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</si>
  <si>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</si>
  <si>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</si>
  <si>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</si>
  <si>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</si>
  <si>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</si>
  <si>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</si>
  <si>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</si>
  <si>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</si>
  <si>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</si>
  <si>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</si>
  <si>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</si>
  <si>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</si>
  <si>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</si>
  <si>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</si>
  <si>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</si>
  <si>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</si>
  <si>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</si>
  <si>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</si>
  <si>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</si>
  <si>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</si>
  <si>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</si>
  <si>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</si>
  <si>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</si>
  <si>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</si>
  <si>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</si>
  <si>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</si>
  <si>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</si>
  <si>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</si>
  <si>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</si>
  <si>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</si>
  <si>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</si>
  <si>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</si>
  <si>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</si>
  <si>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</si>
  <si>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</si>
  <si>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</si>
  <si>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</si>
  <si>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</si>
  <si>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</si>
  <si>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</si>
  <si>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</si>
  <si>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</si>
  <si>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</si>
  <si>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</si>
  <si>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</si>
  <si>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</si>
  <si>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</si>
  <si>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</si>
  <si>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</si>
  <si>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</si>
  <si>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</si>
  <si>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</si>
  <si>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</si>
  <si>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</si>
  <si>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</si>
  <si>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</si>
  <si>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</si>
  <si>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</si>
  <si>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</si>
  <si>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</si>
  <si>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</si>
  <si>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</si>
  <si>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</si>
  <si>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</si>
  <si>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</si>
  <si>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</si>
  <si>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</si>
  <si>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</si>
  <si>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</si>
  <si>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</si>
  <si>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</si>
  <si>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</si>
  <si>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</si>
  <si>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</si>
  <si>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</si>
  <si>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</si>
  <si>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</si>
  <si>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</si>
  <si>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</si>
  <si>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</si>
  <si>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</si>
  <si>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</si>
  <si>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</si>
  <si>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</si>
  <si>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</si>
  <si>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</si>
  <si>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</si>
  <si>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</si>
  <si>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</si>
  <si>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</si>
  <si>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</si>
  <si>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</si>
  <si>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</si>
  <si>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</si>
  <si>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</si>
  <si>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</si>
  <si>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</si>
  <si>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</si>
  <si>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</si>
  <si>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</si>
  <si>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</si>
  <si>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</si>
  <si>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</si>
  <si>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</si>
  <si>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</si>
  <si>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</si>
  <si>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</si>
  <si>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</si>
  <si>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</si>
  <si>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</si>
  <si>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</si>
  <si>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</si>
  <si>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</si>
  <si>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</si>
  <si>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</si>
  <si>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</si>
  <si>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</si>
  <si>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</si>
  <si>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</si>
  <si>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</si>
  <si>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</si>
  <si>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</si>
  <si>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</si>
  <si>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</si>
  <si>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</si>
  <si>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</si>
  <si>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</si>
  <si>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</si>
  <si>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</si>
  <si>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</si>
  <si>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</si>
  <si>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</si>
  <si>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</si>
  <si>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</si>
  <si>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</si>
  <si>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</si>
  <si>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</si>
  <si>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</si>
  <si>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</si>
  <si>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</si>
  <si>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</si>
  <si>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</si>
  <si>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</si>
  <si>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</si>
  <si>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</si>
  <si>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</si>
  <si>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</si>
  <si>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</si>
  <si>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</si>
  <si>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</si>
  <si>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</si>
  <si>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</si>
  <si>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</si>
  <si>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</si>
  <si>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</si>
  <si>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</si>
  <si>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</si>
  <si>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</si>
  <si>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</si>
  <si>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</si>
  <si>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</si>
  <si>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</si>
  <si>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</si>
  <si>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</si>
  <si>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</si>
  <si>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</si>
  <si>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</si>
  <si>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</si>
  <si>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</si>
  <si>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</si>
  <si>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</si>
  <si>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</si>
  <si>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</si>
  <si>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</si>
  <si>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</si>
  <si>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</si>
  <si>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</si>
  <si>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</si>
  <si>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</si>
  <si>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</si>
  <si>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</si>
  <si>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</si>
  <si>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</si>
  <si>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</si>
  <si>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</si>
  <si>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</si>
  <si>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</si>
  <si>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</si>
  <si>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</si>
  <si>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</si>
  <si>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</si>
  <si>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</si>
  <si>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</si>
  <si>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</si>
  <si>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</si>
  <si>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</si>
  <si>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</si>
  <si>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</si>
  <si>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</si>
  <si>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</si>
  <si>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</si>
  <si>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</si>
  <si>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</si>
  <si>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</si>
  <si>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</si>
  <si>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</si>
  <si>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</si>
  <si>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</si>
  <si>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</si>
  <si>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</si>
  <si>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</si>
  <si>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</si>
  <si>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</si>
  <si>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</si>
  <si>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</si>
  <si>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</si>
  <si>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</si>
  <si>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</si>
  <si>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</si>
  <si>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</si>
  <si>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</si>
  <si>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</si>
  <si>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</si>
  <si>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</si>
  <si>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</si>
  <si>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</si>
  <si>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</si>
  <si>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</si>
  <si>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</si>
  <si>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</si>
  <si>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</si>
  <si>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</si>
  <si>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</si>
  <si>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</si>
  <si>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</si>
  <si>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</si>
  <si>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</si>
  <si>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</si>
  <si>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</si>
  <si>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</si>
  <si>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</si>
  <si>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</si>
  <si>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</si>
  <si>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</si>
  <si>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</si>
  <si>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</si>
  <si>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</si>
  <si>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</si>
  <si>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</si>
  <si>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</si>
  <si>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</si>
  <si>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</si>
  <si>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</si>
  <si>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</si>
  <si>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</si>
  <si>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</si>
  <si>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</si>
  <si>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</si>
  <si>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</si>
  <si>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</si>
  <si>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</si>
  <si>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</si>
  <si>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</si>
  <si>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</si>
  <si>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</si>
  <si>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</si>
  <si>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</si>
  <si>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</si>
  <si>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</si>
  <si>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</si>
  <si>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</si>
  <si>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</si>
  <si>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</si>
  <si>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</si>
  <si>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</si>
  <si>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</si>
  <si>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</si>
  <si>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</si>
  <si>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</si>
  <si>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</si>
  <si>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</si>
  <si>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</si>
  <si>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</si>
  <si>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</si>
  <si>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</si>
  <si>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</si>
  <si>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</si>
  <si>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</si>
  <si>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</si>
  <si>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</si>
  <si>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</si>
  <si>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</si>
  <si>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</si>
  <si>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</si>
  <si>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</si>
  <si>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</si>
  <si>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</si>
  <si>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</si>
  <si>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</si>
  <si>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</si>
  <si>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</si>
  <si>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</si>
  <si>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</si>
  <si>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</si>
  <si>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</si>
  <si>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</si>
  <si>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</si>
  <si>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</si>
  <si>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</si>
  <si>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</si>
  <si>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</si>
  <si>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</si>
  <si>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</si>
  <si>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</si>
  <si>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</si>
  <si>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</si>
  <si>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</si>
  <si>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</si>
  <si>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</si>
  <si>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</si>
  <si>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</si>
  <si>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</si>
  <si>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</si>
  <si>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</si>
  <si>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</si>
  <si>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</si>
  <si>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</si>
  <si>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</si>
  <si>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</si>
  <si>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</si>
  <si>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</si>
  <si>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</si>
  <si>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</si>
  <si>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</si>
  <si>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</si>
  <si>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</si>
  <si>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</si>
  <si>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</si>
  <si>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</si>
  <si>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</si>
  <si>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</si>
  <si>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</si>
  <si>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</si>
  <si>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</si>
  <si>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</si>
  <si>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</si>
  <si>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</si>
  <si>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</si>
  <si>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</si>
  <si>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</si>
  <si>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</si>
  <si>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</si>
  <si>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</si>
  <si>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</si>
  <si>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</si>
  <si>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</si>
  <si>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</si>
  <si>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</si>
  <si>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</si>
  <si>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</si>
  <si>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</si>
  <si>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</si>
  <si>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</si>
  <si>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</si>
  <si>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</si>
  <si>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</si>
  <si>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</si>
  <si>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</si>
  <si>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</si>
  <si>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</si>
  <si>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</si>
  <si>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</si>
  <si>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</si>
  <si>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</si>
  <si>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</si>
  <si>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</si>
  <si>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</si>
  <si>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</si>
  <si>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</si>
  <si>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</si>
  <si>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</si>
  <si>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</si>
  <si>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</si>
  <si>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</si>
  <si>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</si>
  <si>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</si>
  <si>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</si>
  <si>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</si>
  <si>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</si>
  <si>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</si>
  <si>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</si>
  <si>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</si>
  <si>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</si>
  <si>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</si>
  <si>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</si>
  <si>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</si>
  <si>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</si>
  <si>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</si>
  <si>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</si>
  <si>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</si>
  <si>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</si>
  <si>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</si>
  <si>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</si>
  <si>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</si>
  <si>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</si>
  <si>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</si>
  <si>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</si>
  <si>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</si>
  <si>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</si>
  <si>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</si>
  <si>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</si>
  <si>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</si>
  <si>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</si>
  <si>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</si>
  <si>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</si>
  <si>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</si>
  <si>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</si>
  <si>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</si>
  <si>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</si>
  <si>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</si>
  <si>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</si>
  <si>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</si>
  <si>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</si>
  <si>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</si>
  <si>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</si>
  <si>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</si>
  <si>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</si>
  <si>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</si>
  <si>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</si>
  <si>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</si>
  <si>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</si>
  <si>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</si>
  <si>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</si>
  <si>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</si>
  <si>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</si>
  <si>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</si>
  <si>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</si>
  <si>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</si>
  <si>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</si>
  <si>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</si>
  <si>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</si>
  <si>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</si>
  <si>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</si>
  <si>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</si>
  <si>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</si>
  <si>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</si>
  <si>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</si>
  <si>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</si>
  <si>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</si>
  <si>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</si>
  <si>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</si>
  <si>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</si>
  <si>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</si>
  <si>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</si>
  <si>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</si>
  <si>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</si>
  <si>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</si>
  <si>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</si>
  <si>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</si>
  <si>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</si>
  <si>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</si>
  <si>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</si>
  <si>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</si>
  <si>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</si>
  <si>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</si>
  <si>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</si>
  <si>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</si>
  <si>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</si>
  <si>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</si>
  <si>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</si>
  <si>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</si>
  <si>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</si>
  <si>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</si>
  <si>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</si>
  <si>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</si>
  <si>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</si>
  <si>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</si>
  <si>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</si>
  <si>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</si>
  <si>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</si>
  <si>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</si>
  <si>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</si>
  <si>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</si>
  <si>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</si>
  <si>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</si>
  <si>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</si>
  <si>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</si>
  <si>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</si>
  <si>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</si>
  <si>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</si>
  <si>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</si>
  <si>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</si>
  <si>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</si>
  <si>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</si>
  <si>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</si>
  <si>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</si>
  <si>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</si>
  <si>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</si>
  <si>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</si>
  <si>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</si>
  <si>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</si>
  <si>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</si>
  <si>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</si>
  <si>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</si>
  <si>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</si>
  <si>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</si>
  <si>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</si>
  <si>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</si>
  <si>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</si>
  <si>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</si>
  <si>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</si>
  <si>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</si>
  <si>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</si>
  <si>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</si>
  <si>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</si>
  <si>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</si>
  <si>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</si>
  <si>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</si>
  <si>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</si>
  <si>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</si>
  <si>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</si>
  <si>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</si>
  <si>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</si>
  <si>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</si>
  <si>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</si>
  <si>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</si>
  <si>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</si>
  <si>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</si>
  <si>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</si>
  <si>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</si>
  <si>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</si>
  <si>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</si>
  <si>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</si>
  <si>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</si>
  <si>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</si>
  <si>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</si>
  <si>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</si>
  <si>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</si>
  <si>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</si>
  <si>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</si>
  <si>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</si>
  <si>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</si>
  <si>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</si>
  <si>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</si>
  <si>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</si>
  <si>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</si>
  <si>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</si>
  <si>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</si>
  <si>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</si>
  <si>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</si>
  <si>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</si>
  <si>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</si>
  <si>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</si>
  <si>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</si>
  <si>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</si>
  <si>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</si>
  <si>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</si>
  <si>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</si>
  <si>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</si>
  <si>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</si>
  <si>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</si>
  <si>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</si>
  <si>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</si>
  <si>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</si>
  <si>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</si>
  <si>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</si>
  <si>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</si>
  <si>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</si>
  <si>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</si>
  <si>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</si>
  <si>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</si>
  <si>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</si>
  <si>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</si>
  <si>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</si>
  <si>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</si>
  <si>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</si>
  <si>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</si>
  <si>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</si>
  <si>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</si>
  <si>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</si>
  <si>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</si>
  <si>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</si>
  <si>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</si>
  <si>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</si>
  <si>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</si>
  <si>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</si>
  <si>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</si>
  <si>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</si>
  <si>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</si>
  <si>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</si>
  <si>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</si>
  <si>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</si>
  <si>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</si>
  <si>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</si>
  <si>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</si>
  <si>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</si>
  <si>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</si>
  <si>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</si>
  <si>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</si>
  <si>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</si>
  <si>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</si>
  <si>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</si>
  <si>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</si>
  <si>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</si>
  <si>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</si>
  <si>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</si>
  <si>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</si>
  <si>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</si>
  <si>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</si>
  <si>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</si>
  <si>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</si>
  <si>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</si>
  <si>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</si>
  <si>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</si>
  <si>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</si>
  <si>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</si>
  <si>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</si>
  <si>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</si>
  <si>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</si>
  <si>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</si>
  <si>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</si>
  <si>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</si>
  <si>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</si>
  <si>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</si>
  <si>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</si>
  <si>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</si>
  <si>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</si>
  <si>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</si>
  <si>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</si>
  <si>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</si>
  <si>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</si>
  <si>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</si>
  <si>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</si>
  <si>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</si>
  <si>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</si>
  <si>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</si>
  <si>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</si>
  <si>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</si>
  <si>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</si>
  <si>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</si>
  <si>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</si>
  <si>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</si>
  <si>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</si>
  <si>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</si>
  <si>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</si>
  <si>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</si>
  <si>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</si>
  <si>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</si>
  <si>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</si>
  <si>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</si>
  <si>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</si>
  <si>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</si>
  <si>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</si>
  <si>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</si>
  <si>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</si>
  <si>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</si>
  <si>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</si>
  <si>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</si>
  <si>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</si>
  <si>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</si>
  <si>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</si>
  <si>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</si>
  <si>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</si>
  <si>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</si>
  <si>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</si>
  <si>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</si>
  <si>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</si>
  <si>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</si>
  <si>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</si>
  <si>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</si>
  <si>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</si>
  <si>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</si>
  <si>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</si>
  <si>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</si>
  <si>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</si>
  <si>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</si>
  <si>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</si>
  <si>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</si>
  <si>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</si>
  <si>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</si>
  <si>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</si>
  <si>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</si>
  <si>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</si>
  <si>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</si>
  <si>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</si>
  <si>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</si>
  <si>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</si>
  <si>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</si>
  <si>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</si>
  <si>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</si>
  <si>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</si>
  <si>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</si>
  <si>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</si>
  <si>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</si>
  <si>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</si>
  <si>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</si>
  <si>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</si>
  <si>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</si>
  <si>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</si>
  <si>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</si>
  <si>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</si>
  <si>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</si>
  <si>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</si>
  <si>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</si>
  <si>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</si>
  <si>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</si>
  <si>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</si>
  <si>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</si>
  <si>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</si>
  <si>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</si>
  <si>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</si>
  <si>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</si>
  <si>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</si>
  <si>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</si>
  <si>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</si>
  <si>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</si>
  <si>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</si>
  <si>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</si>
  <si>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</si>
  <si>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</si>
  <si>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</si>
  <si>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</si>
  <si>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</si>
  <si>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</si>
  <si>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</si>
  <si>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</si>
  <si>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</si>
  <si>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</si>
  <si>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</si>
  <si>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</si>
  <si>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</si>
  <si>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</si>
  <si>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</si>
  <si>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</si>
  <si>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</si>
  <si>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</si>
  <si>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</si>
  <si>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</si>
  <si>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</si>
  <si>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</si>
  <si>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</si>
  <si>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</si>
  <si>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</si>
  <si>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</si>
  <si>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</si>
  <si>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</si>
  <si>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</si>
  <si>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</si>
  <si>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</si>
  <si>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</si>
  <si>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</si>
  <si>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</si>
  <si>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</si>
  <si>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</si>
  <si>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</si>
  <si>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</si>
  <si>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</si>
  <si>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</si>
  <si>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</si>
  <si>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</si>
  <si>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</si>
  <si>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</si>
  <si>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</si>
  <si>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</si>
  <si>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</si>
  <si>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</si>
  <si>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</si>
  <si>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</si>
  <si>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</si>
  <si>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</si>
  <si>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</si>
  <si>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</si>
  <si>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</si>
  <si>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</si>
  <si>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</si>
  <si>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</si>
  <si>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</si>
  <si>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</si>
  <si>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</si>
  <si>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</si>
  <si>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</si>
  <si>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</si>
  <si>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</si>
  <si>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</si>
  <si>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</si>
  <si>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</si>
  <si>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</si>
  <si>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</si>
  <si>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</si>
  <si>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</si>
  <si>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</si>
  <si>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</si>
  <si>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</si>
  <si>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</si>
  <si>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</si>
  <si>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</si>
  <si>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</si>
  <si>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</si>
  <si>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</si>
  <si>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</si>
  <si>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</si>
  <si>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</si>
  <si>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</si>
  <si>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</si>
  <si>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</si>
  <si>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</si>
  <si>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</si>
  <si>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</si>
  <si>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</si>
  <si>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</si>
  <si>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</si>
  <si>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</si>
  <si>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</si>
  <si>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</si>
  <si>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</si>
  <si>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</si>
  <si>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</si>
  <si>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</si>
  <si>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</si>
  <si>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</si>
  <si>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</si>
  <si>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</si>
  <si>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</si>
  <si>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</si>
  <si>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</si>
  <si>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</si>
  <si>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</si>
  <si>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</si>
  <si>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</si>
  <si>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</si>
  <si>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</si>
  <si>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</si>
  <si>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</si>
  <si>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</si>
  <si>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</si>
  <si>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</si>
  <si>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</si>
  <si>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</si>
  <si>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</si>
  <si>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</si>
  <si>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</si>
  <si>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</si>
  <si>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</si>
  <si>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</si>
  <si>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</si>
  <si>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</si>
  <si>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</si>
  <si>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</si>
  <si>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</si>
  <si>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</si>
  <si>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</si>
  <si>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</si>
  <si>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</si>
  <si>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</si>
  <si>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</si>
  <si>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</si>
  <si>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</si>
  <si>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</si>
  <si>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</si>
  <si>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</si>
  <si>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</si>
  <si>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</si>
  <si>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</si>
  <si>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</si>
  <si>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</si>
  <si>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</si>
  <si>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</si>
  <si>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</si>
  <si>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</si>
  <si>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</si>
  <si>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</si>
  <si>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</si>
  <si>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</si>
  <si>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</si>
  <si>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</si>
  <si>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</si>
  <si>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</si>
  <si>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</si>
  <si>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</si>
  <si>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</si>
  <si>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</si>
  <si>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</si>
  <si>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</si>
  <si>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</si>
  <si>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</si>
  <si>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</si>
  <si>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</si>
  <si>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</si>
  <si>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</si>
  <si>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</si>
  <si>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</si>
  <si>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</si>
  <si>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</si>
  <si>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</si>
  <si>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</si>
  <si>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</si>
  <si>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</si>
  <si>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</si>
  <si>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</si>
  <si>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</si>
  <si>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</si>
  <si>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</si>
  <si>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</si>
  <si>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</si>
  <si>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</si>
  <si>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</si>
  <si>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</si>
  <si>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</si>
  <si>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</si>
  <si>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</si>
  <si>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</si>
  <si>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</si>
  <si>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</si>
  <si>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</si>
  <si>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</si>
  <si>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</si>
  <si>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</si>
  <si>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</si>
  <si>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</si>
  <si>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</si>
  <si>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</si>
  <si>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</si>
  <si>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</si>
  <si>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</si>
  <si>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</si>
  <si>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</si>
  <si>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</si>
  <si>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</si>
  <si>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</si>
  <si>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</si>
  <si>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</si>
  <si>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</si>
  <si>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</si>
  <si>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</si>
  <si>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</si>
  <si>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</si>
  <si>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</si>
  <si>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</si>
  <si>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</si>
  <si>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</si>
  <si>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</si>
  <si>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</si>
  <si>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</si>
  <si>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</si>
  <si>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</si>
  <si>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</si>
  <si>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</si>
  <si>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</si>
  <si>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</si>
  <si>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</si>
  <si>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</si>
  <si>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</si>
  <si>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</si>
  <si>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</si>
  <si>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</si>
  <si>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</si>
  <si>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</si>
  <si>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</si>
  <si>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</si>
  <si>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</si>
  <si>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</si>
  <si>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</si>
  <si>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</si>
  <si>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</si>
  <si>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</si>
  <si>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</si>
  <si>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</si>
  <si>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</si>
  <si>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</si>
  <si>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</si>
  <si>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</si>
  <si>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</si>
  <si>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</si>
  <si>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</si>
  <si>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</si>
  <si>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</si>
  <si>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</si>
  <si>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</si>
  <si>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</si>
  <si>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</si>
  <si>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</si>
  <si>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</si>
  <si>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</si>
  <si>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</si>
  <si>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</si>
  <si>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</si>
  <si>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</si>
  <si>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</si>
  <si>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</si>
  <si>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</si>
  <si>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</si>
  <si>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</si>
  <si>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</si>
  <si>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</si>
  <si>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</si>
  <si>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</si>
  <si>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</si>
  <si>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</si>
  <si>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</si>
  <si>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</si>
  <si>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</si>
  <si>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</si>
  <si>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</si>
  <si>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</si>
  <si>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</si>
  <si>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</si>
  <si>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</si>
  <si>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</si>
  <si>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</si>
  <si>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</si>
  <si>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</si>
  <si>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</si>
  <si>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</si>
  <si>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</si>
  <si>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</si>
  <si>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</si>
  <si>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</si>
  <si>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</si>
  <si>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</si>
  <si>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</si>
  <si>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</si>
  <si>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</si>
  <si>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</si>
  <si>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</si>
  <si>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</si>
  <si>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</si>
  <si>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</si>
  <si>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</si>
  <si>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</si>
  <si>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</si>
  <si>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</si>
  <si>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</si>
  <si>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</si>
  <si>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</si>
  <si>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</si>
  <si>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</si>
  <si>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</si>
  <si>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</si>
  <si>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</si>
  <si>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</si>
  <si>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</si>
  <si>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</si>
  <si>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</si>
  <si>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</si>
  <si>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</si>
  <si>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</si>
  <si>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</si>
  <si>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</si>
  <si>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</si>
  <si>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</si>
  <si>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</si>
  <si>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</si>
  <si>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</si>
  <si>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</si>
  <si>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</si>
  <si>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</si>
  <si>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</si>
  <si>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</si>
  <si>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</si>
  <si>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</si>
  <si>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</si>
  <si>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</si>
  <si>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</si>
  <si>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</si>
  <si>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</si>
  <si>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</si>
  <si>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</si>
  <si>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</si>
  <si>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</si>
  <si>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</si>
  <si>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</si>
  <si>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</si>
  <si>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</si>
  <si>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</si>
  <si>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</si>
  <si>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</si>
  <si>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</si>
  <si>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</si>
  <si>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</si>
  <si>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</si>
  <si>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</si>
  <si>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</si>
  <si>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</si>
  <si>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</si>
  <si>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</si>
  <si>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</si>
  <si>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</si>
  <si>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</si>
  <si>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</si>
  <si>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</si>
  <si>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</si>
  <si>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</si>
  <si>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</si>
  <si>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</si>
  <si>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</si>
  <si>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</si>
  <si>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</si>
  <si>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</si>
  <si>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</si>
  <si>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</si>
  <si>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</si>
  <si>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</si>
  <si>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</si>
  <si>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</si>
  <si>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</si>
  <si>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</si>
  <si>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</si>
  <si>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</si>
  <si>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</si>
  <si>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</si>
  <si>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</si>
  <si>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</si>
  <si>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</si>
  <si>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</si>
  <si>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</si>
  <si>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</si>
  <si>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</si>
  <si>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</si>
  <si>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</si>
  <si>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</si>
  <si>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</si>
  <si>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</si>
  <si>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</si>
  <si>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</si>
  <si>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</si>
  <si>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</si>
  <si>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</si>
  <si>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</si>
  <si>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</si>
  <si>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</si>
  <si>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</si>
  <si>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</si>
  <si>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</si>
  <si>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</si>
  <si>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</si>
  <si>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</si>
  <si>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</si>
  <si>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</si>
  <si>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</si>
  <si>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</si>
  <si>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</si>
  <si>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</si>
  <si>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</si>
  <si>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</si>
  <si>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</si>
  <si>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</si>
  <si>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</si>
  <si>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</si>
  <si>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</si>
  <si>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</si>
  <si>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</si>
  <si>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</si>
  <si>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</si>
  <si>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</si>
  <si>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</si>
  <si>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</si>
  <si>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</si>
  <si>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</si>
  <si>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</si>
  <si>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</si>
  <si>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</si>
  <si>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</si>
  <si>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</si>
  <si>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</si>
  <si>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</si>
  <si>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</si>
  <si>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</si>
  <si>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</si>
  <si>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</si>
  <si>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</si>
  <si>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</si>
  <si>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</si>
  <si>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</si>
  <si>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</si>
  <si>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</si>
  <si>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</si>
  <si>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</si>
  <si>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</si>
  <si>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</si>
  <si>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</si>
  <si>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</si>
  <si>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</si>
  <si>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</si>
  <si>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</si>
  <si>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</si>
  <si>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</si>
  <si>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</si>
  <si>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</si>
  <si>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</si>
  <si>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</si>
  <si>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</si>
  <si>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</si>
  <si>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</si>
  <si>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</si>
  <si>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</si>
  <si>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</si>
  <si>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</si>
  <si>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</si>
  <si>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</si>
  <si>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</si>
  <si>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</si>
  <si>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</si>
  <si>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</si>
  <si>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</si>
  <si>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</si>
  <si>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</si>
  <si>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</si>
  <si>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</si>
  <si>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</si>
  <si>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</si>
  <si>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</si>
  <si>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</si>
  <si>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</si>
  <si>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</si>
  <si>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</si>
  <si>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</si>
  <si>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</si>
  <si>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</si>
  <si>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</si>
  <si>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</si>
  <si>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</si>
  <si>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</si>
  <si>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</si>
  <si>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</si>
  <si>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</si>
  <si>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</si>
  <si>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</si>
  <si>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</si>
  <si>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</si>
  <si>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</si>
  <si>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</si>
  <si>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</si>
  <si>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</si>
  <si>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</si>
  <si>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</si>
  <si>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</si>
  <si>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</si>
  <si>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</si>
  <si>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</si>
  <si>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</si>
  <si>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</si>
  <si>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</si>
  <si>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</si>
  <si>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</si>
  <si>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</si>
  <si>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</si>
  <si>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</si>
  <si>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</si>
  <si>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</si>
  <si>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</si>
  <si>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</si>
  <si>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</si>
  <si>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</si>
  <si>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</si>
  <si>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</si>
  <si>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</si>
  <si>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</si>
  <si>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</si>
  <si>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</si>
  <si>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</si>
  <si>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</si>
  <si>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</si>
  <si>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</si>
  <si>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</si>
  <si>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</si>
  <si>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</si>
  <si>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</si>
  <si>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</si>
  <si>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</si>
  <si>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</si>
  <si>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</si>
  <si>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</si>
  <si>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</si>
  <si>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</si>
  <si>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</si>
  <si>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</si>
  <si>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</si>
  <si>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</si>
  <si>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</si>
  <si>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</si>
  <si>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</si>
  <si>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</si>
  <si>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</si>
  <si>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</si>
  <si>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</si>
  <si>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</si>
  <si>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</si>
  <si>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</si>
  <si>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</si>
  <si>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</si>
  <si>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</si>
  <si>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</si>
  <si>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</si>
  <si>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</si>
  <si>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</si>
  <si>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</si>
  <si>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</si>
  <si>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</si>
  <si>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</si>
  <si>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</si>
  <si>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</si>
  <si>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</si>
  <si>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</si>
  <si>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</si>
  <si>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</si>
  <si>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</si>
  <si>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</si>
  <si>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</si>
  <si>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</si>
  <si>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</si>
  <si>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</si>
  <si>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</si>
  <si>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</si>
  <si>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</si>
  <si>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</si>
  <si>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</si>
  <si>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</si>
  <si>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</si>
  <si>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</si>
  <si>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</si>
  <si>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</si>
  <si>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</si>
  <si>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</si>
  <si>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</si>
  <si>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</si>
  <si>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</si>
  <si>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</si>
  <si>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</si>
  <si>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</si>
  <si>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</si>
  <si>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</si>
  <si>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</si>
  <si>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</si>
  <si>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</si>
  <si>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</si>
  <si>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</si>
  <si>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</si>
  <si>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</si>
  <si>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</si>
  <si>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</si>
  <si>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</si>
  <si>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</si>
  <si>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</si>
  <si>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</si>
  <si>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</si>
  <si>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</si>
  <si>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</si>
  <si>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</si>
  <si>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</si>
  <si>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</si>
  <si>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</si>
  <si>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</si>
  <si>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</si>
  <si>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</si>
  <si>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</si>
  <si>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</si>
  <si>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</si>
  <si>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</si>
  <si>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</si>
  <si>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</si>
  <si>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</si>
  <si>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</si>
  <si>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</si>
  <si>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</si>
  <si>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</si>
  <si>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</si>
  <si>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</si>
  <si>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</si>
  <si>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</si>
  <si>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</si>
  <si>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</si>
  <si>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</si>
  <si>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</si>
  <si>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</si>
  <si>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</si>
  <si>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</si>
  <si>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</si>
  <si>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</si>
  <si>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</si>
  <si>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</si>
  <si>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</si>
  <si>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</si>
  <si>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</si>
  <si>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</si>
  <si>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</si>
  <si>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</si>
  <si>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</si>
  <si>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</si>
  <si>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</si>
  <si>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</si>
  <si>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</si>
  <si>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</si>
  <si>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</si>
  <si>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</si>
  <si>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</si>
  <si>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</si>
  <si>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</si>
  <si>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</si>
  <si>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</si>
  <si>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</si>
  <si>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</si>
  <si>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</si>
  <si>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</si>
  <si>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</si>
  <si>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</si>
  <si>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</si>
  <si>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</si>
  <si>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</si>
  <si>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</si>
  <si>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</si>
  <si>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</si>
  <si>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</si>
  <si>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</si>
  <si>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</si>
  <si>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</si>
  <si>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</si>
  <si>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</si>
  <si>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</si>
  <si>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</si>
  <si>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</si>
  <si>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</si>
  <si>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</si>
  <si>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</si>
  <si>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</si>
  <si>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</si>
  <si>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</si>
  <si>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</si>
  <si>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</si>
  <si>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</si>
  <si>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</si>
  <si>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</si>
  <si>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</si>
  <si>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</si>
  <si>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</si>
  <si>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</si>
  <si>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</si>
  <si>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</si>
  <si>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</si>
  <si>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</si>
  <si>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</si>
  <si>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</si>
  <si>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</si>
  <si>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</si>
  <si>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</si>
  <si>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</si>
  <si>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</si>
  <si>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</si>
  <si>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</si>
  <si>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</si>
  <si>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</si>
  <si>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</si>
  <si>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</si>
  <si>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</si>
  <si>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</si>
  <si>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</si>
  <si>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</si>
  <si>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</si>
  <si>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</si>
  <si>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</si>
  <si>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</si>
  <si>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</si>
  <si>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</si>
  <si>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</si>
  <si>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</si>
  <si>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</si>
  <si>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</si>
  <si>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</si>
  <si>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</si>
  <si>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</si>
  <si>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</si>
  <si>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</si>
  <si>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</si>
  <si>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</si>
  <si>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</si>
  <si>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</si>
  <si>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</si>
  <si>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</si>
  <si>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</si>
  <si>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</si>
  <si>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</si>
  <si>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</si>
  <si>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</si>
  <si>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</si>
  <si>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</si>
  <si>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</si>
  <si>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</si>
  <si>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</si>
  <si>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</si>
  <si>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</si>
  <si>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</si>
  <si>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</si>
  <si>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</si>
  <si>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</si>
  <si>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</si>
  <si>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</si>
  <si>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</si>
  <si>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</si>
  <si>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</si>
  <si>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</si>
  <si>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</si>
  <si>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</si>
  <si>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</si>
  <si>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</si>
  <si>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</si>
  <si>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</si>
  <si>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</si>
  <si>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</si>
  <si>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</si>
  <si>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</si>
  <si>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</si>
  <si>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</si>
  <si>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</si>
  <si>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</si>
  <si>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</si>
  <si>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</si>
  <si>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</si>
  <si>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</si>
  <si>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</si>
  <si>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</si>
  <si>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</si>
  <si>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</si>
  <si>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</si>
  <si>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</si>
  <si>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</si>
  <si>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</si>
  <si>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</si>
  <si>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</si>
  <si>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</si>
  <si>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</si>
  <si>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</si>
  <si>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</si>
  <si>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</si>
  <si>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</si>
  <si>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</si>
  <si>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</si>
  <si>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</si>
  <si>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</si>
  <si>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</si>
  <si>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</si>
  <si>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</si>
  <si>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</si>
  <si>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</si>
  <si>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</si>
  <si>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</si>
  <si>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</si>
  <si>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</si>
  <si>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</si>
  <si>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</si>
  <si>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</si>
  <si>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</si>
  <si>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</si>
  <si>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</si>
  <si>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</si>
  <si>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</si>
  <si>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</si>
  <si>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</si>
  <si>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</si>
  <si>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</si>
  <si>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</si>
  <si>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</si>
  <si>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</si>
  <si>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</si>
  <si>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</si>
  <si>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</si>
  <si>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</si>
  <si>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</si>
  <si>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</si>
  <si>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</si>
  <si>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</si>
  <si>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</si>
  <si>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</si>
  <si>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</si>
  <si>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</si>
  <si>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</si>
  <si>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</si>
  <si>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</si>
  <si>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</si>
  <si>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</si>
  <si>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</si>
  <si>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</si>
  <si>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</si>
  <si>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</si>
  <si>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</si>
  <si>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</si>
  <si>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</si>
  <si>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</si>
  <si>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</si>
  <si>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</si>
  <si>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</si>
  <si>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</si>
  <si>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</si>
  <si>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</si>
  <si>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</si>
  <si>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</si>
  <si>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</si>
  <si>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</si>
  <si>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</si>
  <si>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</si>
  <si>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</si>
  <si>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</si>
  <si>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</si>
  <si>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</si>
  <si>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</si>
  <si>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</si>
  <si>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</si>
  <si>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</si>
  <si>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</si>
  <si>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</si>
  <si>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</si>
  <si>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</si>
  <si>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</si>
  <si>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</si>
  <si>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</si>
  <si>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</si>
  <si>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</si>
  <si>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</si>
  <si>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</si>
  <si>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</si>
  <si>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</si>
  <si>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</si>
  <si>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</si>
  <si>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</si>
  <si>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</si>
  <si>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</si>
  <si>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</si>
  <si>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</si>
  <si>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</si>
  <si>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</si>
  <si>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</si>
  <si>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</si>
  <si>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</si>
  <si>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</si>
  <si>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</si>
  <si>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</si>
  <si>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</si>
  <si>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</si>
  <si>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</si>
  <si>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</si>
  <si>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</si>
  <si>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</si>
  <si>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</si>
  <si>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</si>
  <si>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</si>
  <si>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</si>
  <si>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</si>
  <si>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</si>
  <si>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</si>
  <si>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</si>
  <si>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</si>
  <si>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</si>
  <si>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</si>
  <si>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</si>
  <si>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</si>
  <si>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</si>
  <si>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</si>
  <si>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</si>
  <si>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</si>
  <si>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</si>
  <si>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</si>
  <si>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</si>
  <si>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</si>
  <si>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</si>
  <si>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</si>
  <si>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</si>
  <si>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</si>
  <si>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</si>
  <si>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</si>
  <si>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</si>
  <si>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</si>
  <si>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</si>
  <si>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</si>
  <si>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</si>
  <si>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</si>
  <si>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</si>
  <si>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</si>
  <si>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</si>
  <si>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</si>
  <si>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</si>
  <si>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</si>
  <si>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</si>
  <si>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</si>
  <si>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</si>
  <si>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</si>
  <si>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</si>
  <si>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</si>
  <si>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</si>
  <si>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</si>
  <si>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</si>
  <si>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</si>
  <si>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</si>
  <si>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</si>
  <si>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</si>
  <si>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</si>
  <si>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</si>
  <si>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</si>
  <si>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</si>
  <si>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</si>
  <si>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</si>
  <si>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</si>
  <si>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</si>
  <si>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</si>
  <si>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</si>
  <si>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</si>
  <si>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</si>
  <si>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</si>
  <si>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</si>
  <si>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</si>
  <si>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</si>
  <si>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</si>
  <si>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</si>
  <si>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</si>
  <si>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</si>
  <si>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</si>
  <si>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</si>
  <si>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</si>
  <si>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</si>
  <si>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</si>
  <si>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</si>
  <si>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</si>
  <si>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</si>
  <si>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</si>
  <si>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</si>
  <si>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</si>
  <si>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</si>
  <si>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</si>
  <si>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</si>
  <si>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</si>
  <si>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</si>
  <si>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</si>
  <si>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</si>
  <si>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</si>
  <si>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</si>
  <si>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</si>
  <si>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</si>
  <si>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</si>
  <si>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</si>
  <si>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</si>
  <si>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</si>
  <si>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</si>
  <si>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</si>
  <si>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</si>
  <si>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</si>
  <si>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</si>
  <si>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</si>
  <si>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</si>
  <si>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</si>
  <si>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</si>
  <si>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</si>
  <si>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</si>
  <si>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</si>
  <si>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</si>
  <si>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</si>
  <si>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</si>
  <si>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</si>
  <si>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</si>
  <si>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</si>
  <si>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</si>
  <si>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</si>
  <si>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</si>
  <si>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</si>
  <si>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</si>
  <si>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</si>
  <si>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</si>
  <si>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</si>
  <si>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</si>
  <si>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</si>
  <si>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</si>
  <si>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</si>
  <si>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</si>
  <si>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</si>
  <si>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</si>
  <si>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</si>
  <si>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</si>
  <si>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</si>
  <si>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</si>
  <si>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</si>
  <si>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</si>
  <si>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</si>
  <si>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</si>
  <si>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</si>
  <si>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</si>
  <si>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</si>
  <si>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</si>
  <si>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</si>
  <si>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</si>
  <si>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</si>
  <si>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</si>
  <si>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</si>
  <si>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</si>
  <si>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</si>
  <si>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</si>
  <si>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</si>
  <si>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</si>
  <si>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</si>
  <si>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</si>
  <si>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</si>
  <si>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</si>
  <si>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</si>
  <si>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</si>
  <si>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</si>
  <si>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</si>
  <si>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</si>
  <si>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</si>
  <si>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</si>
  <si>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</si>
  <si>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</si>
  <si>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</si>
  <si>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</si>
  <si>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</si>
  <si>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</si>
  <si>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</si>
  <si>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</si>
  <si>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</si>
  <si>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</si>
  <si>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</si>
  <si>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</si>
  <si>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</si>
  <si>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</si>
  <si>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</si>
  <si>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</si>
  <si>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</si>
  <si>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</si>
  <si>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</si>
  <si>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</si>
  <si>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</si>
  <si>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</si>
  <si>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</si>
  <si>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</si>
  <si>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</si>
  <si>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</si>
  <si>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</si>
  <si>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</si>
  <si>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</si>
  <si>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</si>
  <si>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</si>
  <si>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</si>
  <si>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</si>
  <si>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</si>
  <si>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</si>
  <si>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</si>
  <si>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</si>
  <si>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</si>
  <si>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</si>
  <si>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</si>
  <si>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</si>
  <si>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</si>
  <si>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</si>
  <si>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</si>
  <si>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</si>
  <si>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</si>
  <si>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</si>
  <si>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</si>
  <si>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</si>
  <si>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</si>
  <si>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</si>
  <si>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</si>
  <si>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</si>
  <si>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</si>
  <si>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</si>
  <si>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</si>
  <si>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</si>
  <si>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</si>
  <si>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</si>
  <si>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</si>
  <si>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</si>
  <si>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</si>
  <si>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</si>
  <si>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</si>
  <si>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</si>
  <si>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</si>
  <si>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</si>
  <si>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</si>
  <si>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</si>
  <si>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</si>
  <si>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</si>
  <si>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</si>
  <si>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</si>
  <si>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</si>
  <si>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</si>
  <si>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</si>
  <si>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</si>
  <si>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</si>
  <si>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</si>
  <si>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</si>
  <si>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</si>
  <si>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</si>
  <si>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</si>
  <si>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</si>
  <si>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</si>
  <si>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</si>
  <si>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</si>
  <si>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</si>
  <si>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</si>
  <si>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</si>
  <si>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</si>
  <si>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</si>
  <si>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</si>
  <si>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</si>
  <si>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</si>
  <si>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</si>
  <si>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</si>
  <si>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</si>
  <si>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</si>
  <si>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</si>
  <si>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</si>
  <si>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</si>
  <si>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</si>
  <si>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</si>
  <si>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</si>
  <si>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</si>
  <si>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</si>
  <si>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</si>
  <si>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</si>
  <si>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</si>
  <si>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</si>
  <si>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</si>
  <si>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</si>
  <si>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</si>
  <si>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</si>
  <si>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</si>
  <si>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</si>
  <si>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</si>
  <si>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</si>
  <si>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</si>
  <si>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</si>
  <si>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</si>
  <si>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</si>
  <si>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</si>
  <si>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</si>
  <si>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</si>
  <si>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</si>
  <si>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</si>
  <si>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</si>
  <si>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</si>
  <si>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</si>
  <si>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</si>
  <si>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</si>
  <si>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</si>
  <si>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</si>
  <si>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</si>
  <si>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</si>
  <si>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</si>
  <si>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</si>
  <si>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</si>
  <si>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</si>
  <si>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</si>
  <si>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</si>
  <si>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</si>
  <si>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</si>
  <si>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</si>
  <si>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</si>
  <si>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</si>
  <si>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</si>
  <si>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</si>
  <si>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</si>
  <si>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</si>
  <si>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</si>
  <si>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</si>
  <si>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</si>
  <si>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</si>
  <si>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</si>
  <si>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</si>
  <si>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</si>
  <si>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</si>
  <si>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</si>
  <si>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</si>
  <si>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</si>
  <si>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</si>
  <si>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</si>
  <si>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</si>
  <si>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</si>
  <si>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</si>
  <si>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</si>
  <si>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</si>
  <si>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</si>
  <si>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</si>
  <si>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</si>
  <si>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</si>
  <si>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</si>
  <si>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</si>
  <si>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</si>
  <si>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</si>
  <si>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</si>
  <si>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</si>
  <si>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</si>
  <si>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</si>
  <si>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</si>
  <si>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</si>
  <si>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</si>
  <si>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</si>
  <si>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</si>
  <si>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</si>
  <si>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</si>
  <si>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</si>
  <si>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</si>
  <si>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</si>
  <si>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</si>
  <si>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</si>
  <si>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</si>
  <si>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</si>
  <si>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</si>
  <si>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</si>
  <si>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</si>
  <si>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</si>
  <si>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</si>
  <si>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</si>
  <si>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</si>
  <si>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</si>
  <si>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</si>
  <si>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</si>
  <si>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</si>
  <si>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</si>
  <si>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</si>
  <si>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</si>
  <si>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</si>
  <si>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</si>
  <si>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</si>
  <si>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</si>
  <si>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</si>
  <si>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</si>
  <si>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</si>
  <si>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</si>
  <si>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</si>
  <si>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</si>
  <si>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</si>
  <si>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</si>
  <si>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</si>
  <si>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</si>
  <si>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</si>
  <si>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</si>
  <si>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</si>
  <si>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</si>
  <si>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</si>
  <si>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</si>
  <si>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</si>
  <si>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</si>
  <si>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</si>
  <si>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</si>
  <si>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</si>
  <si>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</si>
  <si>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</si>
  <si>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</si>
  <si>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</si>
  <si>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</si>
  <si>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</si>
  <si>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</si>
  <si>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</si>
  <si>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</si>
  <si>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</si>
  <si>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</si>
  <si>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</si>
  <si>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</si>
  <si>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</si>
  <si>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</si>
  <si>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</si>
  <si>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</si>
  <si>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</si>
  <si>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</si>
  <si>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</si>
  <si>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</si>
  <si>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</si>
  <si>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</si>
  <si>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</si>
  <si>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</si>
  <si>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</si>
  <si>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</si>
  <si>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</si>
  <si>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</si>
  <si>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</si>
  <si>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</si>
  <si>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</si>
  <si>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</si>
  <si>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</si>
  <si>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</si>
  <si>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</si>
  <si>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</si>
  <si>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</si>
  <si>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</si>
  <si>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</si>
  <si>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</si>
  <si>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</si>
  <si>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</si>
  <si>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</si>
  <si>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</si>
  <si>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</si>
  <si>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</si>
  <si>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</si>
  <si>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</si>
  <si>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</si>
  <si>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</si>
  <si>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</si>
  <si>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</si>
  <si>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</si>
  <si>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</si>
  <si>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</si>
  <si>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</si>
  <si>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</si>
  <si>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</si>
  <si>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</si>
  <si>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</si>
  <si>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</si>
  <si>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</si>
  <si>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</si>
  <si>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</si>
  <si>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</si>
  <si>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</si>
  <si>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</si>
  <si>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</si>
  <si>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</si>
  <si>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</si>
  <si>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</si>
  <si>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</si>
  <si>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</si>
  <si>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</si>
  <si>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</si>
  <si>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</si>
  <si>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</si>
  <si>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</si>
  <si>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</si>
  <si>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</si>
  <si>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</si>
  <si>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</si>
  <si>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</si>
  <si>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</si>
  <si>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</si>
  <si>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</si>
  <si>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</si>
  <si>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</si>
  <si>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</si>
  <si>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</si>
  <si>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</si>
  <si>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</si>
  <si>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</si>
  <si>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</si>
  <si>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</si>
  <si>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</si>
  <si>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</si>
  <si>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</si>
  <si>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</si>
  <si>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</si>
  <si>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</si>
  <si>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</si>
  <si>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</si>
  <si>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</si>
  <si>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</si>
  <si>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</si>
  <si>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</si>
  <si>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</si>
  <si>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</si>
  <si>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</si>
  <si>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</si>
  <si>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</si>
  <si>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</si>
  <si>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</si>
  <si>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</si>
  <si>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</si>
  <si>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</si>
  <si>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</si>
  <si>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</si>
  <si>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</si>
  <si>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</si>
  <si>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</si>
  <si>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</si>
  <si>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</si>
  <si>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</si>
  <si>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</si>
  <si>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</si>
  <si>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</si>
  <si>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</si>
  <si>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</si>
  <si>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</si>
  <si>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</si>
  <si>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</si>
  <si>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</si>
  <si>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</si>
  <si>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</si>
  <si>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</si>
  <si>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</si>
  <si>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</si>
  <si>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</si>
  <si>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</si>
  <si>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</si>
  <si>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</si>
  <si>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</si>
  <si>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</si>
  <si>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</si>
  <si>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</si>
  <si>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</si>
  <si>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</si>
  <si>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</si>
  <si>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</si>
  <si>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</si>
  <si>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</si>
  <si>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</si>
  <si>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</si>
  <si>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</si>
  <si>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</si>
  <si>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</si>
  <si>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</si>
  <si>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</si>
  <si>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</si>
  <si>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</si>
  <si>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</si>
  <si>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</si>
  <si>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</si>
  <si>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</si>
  <si>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</si>
  <si>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</si>
  <si>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</si>
  <si>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</si>
  <si>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</si>
  <si>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</si>
  <si>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</si>
  <si>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</si>
  <si>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</si>
  <si>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</si>
  <si>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</si>
  <si>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</si>
  <si>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</si>
  <si>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</si>
  <si>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</si>
  <si>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</si>
  <si>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</si>
  <si>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</si>
  <si>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</si>
  <si>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</si>
  <si>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</si>
  <si>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</si>
  <si>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</si>
  <si>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</si>
  <si>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</si>
  <si>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</si>
  <si>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</si>
  <si>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</si>
  <si>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</si>
  <si>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</si>
  <si>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</si>
  <si>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</si>
  <si>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</si>
  <si>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</si>
  <si>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</si>
  <si>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</si>
  <si>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</si>
  <si>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</si>
  <si>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</si>
  <si>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</si>
  <si>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</si>
  <si>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</si>
  <si>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</si>
  <si>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</si>
  <si>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</si>
  <si>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</si>
  <si>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</si>
  <si>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</si>
  <si>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</si>
  <si>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</si>
  <si>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</si>
  <si>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</si>
  <si>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</si>
  <si>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</si>
  <si>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</si>
  <si>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</si>
  <si>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</si>
  <si>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</si>
  <si>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</si>
  <si>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</si>
  <si>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</si>
  <si>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</si>
  <si>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</si>
  <si>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</si>
  <si>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</si>
  <si>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</si>
  <si>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</si>
  <si>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</si>
  <si>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</si>
  <si>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</si>
  <si>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</si>
  <si>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</si>
  <si>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</si>
  <si>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</si>
  <si>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</si>
  <si>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</si>
  <si>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</si>
  <si>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</si>
  <si>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</si>
  <si>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</si>
  <si>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</si>
  <si>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</si>
  <si>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</si>
  <si>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</si>
  <si>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</si>
  <si>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</si>
  <si>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</si>
  <si>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</si>
  <si>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</si>
  <si>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</si>
  <si>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</si>
  <si>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</si>
  <si>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</si>
  <si>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</si>
  <si>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</si>
  <si>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</si>
  <si>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</si>
  <si>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</si>
  <si>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</si>
  <si>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</si>
  <si>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</si>
  <si>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</si>
  <si>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</si>
  <si>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</si>
  <si>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</si>
  <si>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</si>
  <si>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</si>
  <si>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</si>
  <si>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</si>
  <si>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</si>
  <si>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</si>
  <si>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</si>
  <si>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</si>
  <si>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</si>
  <si>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</si>
  <si>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</si>
  <si>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</si>
  <si>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</si>
  <si>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</si>
  <si>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</si>
  <si>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</si>
  <si>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</si>
  <si>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</si>
  <si>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</si>
  <si>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</si>
  <si>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</si>
  <si>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</si>
  <si>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</si>
  <si>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</si>
  <si>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</si>
  <si>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</si>
  <si>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</si>
  <si>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</si>
  <si>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</si>
  <si>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</si>
  <si>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</si>
  <si>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</si>
  <si>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</si>
  <si>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</si>
  <si>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</si>
  <si>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</si>
  <si>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</si>
  <si>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</si>
  <si>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</si>
  <si>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</si>
  <si>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</si>
  <si>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</si>
  <si>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</si>
  <si>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</si>
  <si>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</si>
  <si>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</si>
  <si>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</si>
  <si>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</si>
  <si>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</si>
  <si>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</si>
  <si>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</si>
  <si>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</si>
  <si>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</si>
  <si>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</si>
  <si>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</si>
  <si>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</si>
  <si>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</si>
  <si>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</si>
  <si>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</si>
  <si>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</si>
  <si>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</si>
  <si>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</si>
  <si>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</si>
  <si>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</si>
  <si>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</si>
  <si>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</si>
  <si>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</si>
  <si>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</si>
  <si>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</si>
  <si>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</si>
  <si>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</si>
  <si>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</si>
  <si>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</si>
  <si>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</si>
  <si>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</si>
  <si>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</si>
  <si>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</si>
  <si>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</si>
  <si>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</si>
  <si>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</si>
  <si>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</si>
  <si>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</si>
  <si>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</si>
  <si>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</si>
  <si>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</si>
  <si>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</si>
  <si>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</si>
  <si>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</si>
  <si>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</si>
  <si>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</si>
  <si>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</si>
  <si>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</si>
  <si>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</si>
  <si>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</si>
  <si>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</si>
  <si>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</si>
  <si>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</si>
  <si>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</si>
  <si>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</si>
  <si>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</si>
  <si>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</si>
  <si>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</si>
  <si>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</si>
  <si>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</si>
  <si>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</si>
  <si>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</si>
  <si>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</si>
  <si>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</si>
  <si>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</si>
  <si>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</si>
  <si>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</si>
  <si>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</si>
  <si>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</si>
  <si>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</si>
  <si>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</si>
  <si>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</si>
  <si>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</si>
  <si>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</si>
  <si>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</si>
  <si>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</si>
  <si>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</si>
  <si>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</si>
  <si>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</si>
  <si>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</si>
  <si>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</si>
  <si>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</si>
  <si>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</si>
  <si>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</si>
  <si>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</si>
  <si>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</si>
  <si>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</si>
  <si>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</si>
  <si>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</si>
  <si>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</si>
  <si>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</si>
  <si>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</si>
  <si>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</si>
  <si>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</si>
  <si>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</si>
  <si>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</si>
  <si>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</si>
  <si>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</si>
  <si>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</si>
  <si>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</si>
  <si>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</si>
  <si>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</si>
  <si>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</si>
  <si>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</si>
  <si>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</si>
  <si>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</si>
  <si>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</si>
  <si>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</si>
  <si>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</si>
  <si>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</si>
  <si>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</si>
  <si>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</si>
  <si>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</si>
  <si>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</si>
  <si>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</si>
  <si>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</si>
  <si>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</si>
  <si>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</si>
  <si>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</si>
  <si>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</si>
  <si>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</si>
  <si>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</si>
  <si>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</si>
  <si>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</si>
  <si>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</si>
  <si>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</si>
  <si>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</si>
  <si>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</si>
  <si>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</si>
  <si>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</si>
  <si>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</si>
  <si>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</si>
  <si>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</si>
  <si>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</si>
  <si>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</si>
  <si>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</si>
  <si>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</si>
  <si>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</si>
  <si>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</si>
  <si>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</si>
  <si>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</si>
  <si>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</si>
  <si>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</si>
  <si>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</si>
  <si>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</si>
  <si>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</si>
  <si>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</si>
  <si>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</si>
  <si>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</si>
  <si>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</si>
  <si>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</si>
  <si>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</si>
  <si>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</si>
  <si>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</si>
  <si>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</si>
  <si>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</si>
  <si>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</si>
  <si>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</si>
  <si>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</si>
  <si>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</si>
  <si>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</si>
  <si>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</si>
  <si>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</si>
  <si>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</si>
  <si>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</si>
  <si>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</si>
  <si>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</si>
  <si>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</si>
  <si>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</si>
  <si>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</si>
  <si>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</si>
  <si>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</si>
  <si>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</si>
  <si>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</si>
  <si>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</si>
  <si>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</si>
  <si>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</si>
  <si>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</si>
  <si>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</si>
  <si>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</si>
  <si>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</si>
  <si>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</si>
  <si>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</si>
  <si>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</si>
  <si>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</si>
  <si>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</si>
  <si>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</si>
  <si>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</si>
  <si>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</si>
  <si>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</si>
  <si>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</si>
  <si>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</si>
  <si>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</si>
  <si>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</si>
  <si>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</si>
  <si>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</si>
  <si>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</si>
  <si>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</si>
  <si>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</si>
  <si>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</si>
  <si>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</si>
  <si>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</si>
  <si>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</si>
  <si>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</si>
  <si>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</si>
  <si>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</si>
  <si>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</si>
  <si>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</si>
  <si>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</si>
  <si>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</si>
  <si>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</si>
  <si>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</si>
  <si>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</si>
  <si>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</si>
  <si>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</si>
  <si>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</si>
  <si>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</si>
  <si>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</si>
  <si>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</si>
  <si>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</si>
  <si>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</si>
  <si>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</si>
  <si>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</si>
  <si>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</si>
  <si>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</si>
  <si>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</si>
  <si>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</si>
  <si>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</si>
  <si>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</si>
  <si>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</si>
  <si>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</si>
  <si>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</si>
  <si>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</si>
  <si>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</si>
  <si>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</si>
  <si>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</si>
  <si>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</si>
  <si>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</si>
  <si>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</si>
  <si>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</si>
  <si>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</si>
  <si>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</si>
  <si>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</si>
  <si>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</si>
  <si>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</si>
  <si>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</si>
  <si>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</si>
  <si>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</si>
  <si>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</si>
  <si>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</si>
  <si>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</si>
  <si>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</si>
  <si>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</si>
  <si>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</si>
  <si>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</si>
  <si>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</si>
  <si>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</si>
  <si>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</si>
  <si>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</si>
  <si>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</si>
  <si>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</si>
  <si>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</si>
  <si>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</si>
  <si>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</si>
  <si>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</si>
  <si>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</si>
  <si>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</si>
  <si>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</si>
  <si>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</si>
  <si>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</si>
  <si>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</si>
  <si>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</si>
  <si>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</si>
  <si>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</si>
  <si>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</si>
  <si>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</si>
  <si>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</si>
  <si>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</si>
  <si>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</si>
  <si>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</si>
  <si>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</si>
  <si>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</si>
  <si>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</si>
  <si>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</si>
  <si>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</si>
  <si>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</si>
  <si>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</si>
  <si>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</si>
  <si>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</si>
  <si>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</si>
  <si>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</si>
  <si>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</si>
  <si>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</si>
  <si>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</si>
  <si>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</si>
  <si>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</si>
  <si>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</si>
  <si>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</si>
  <si>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</si>
  <si>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</si>
  <si>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</si>
  <si>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</si>
  <si>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</si>
  <si>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</si>
  <si>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</si>
  <si>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</si>
  <si>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</si>
  <si>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</si>
  <si>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</si>
  <si>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</si>
  <si>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</si>
  <si>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</si>
  <si>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</si>
  <si>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</si>
  <si>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</si>
  <si>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</si>
  <si>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</si>
  <si>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</si>
  <si>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</si>
  <si>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</si>
  <si>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</si>
  <si>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</si>
  <si>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</si>
  <si>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</si>
  <si>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</si>
  <si>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</si>
  <si>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</si>
  <si>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</si>
  <si>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</si>
  <si>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</si>
  <si>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</si>
  <si>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</si>
  <si>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</si>
  <si>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</si>
  <si>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</si>
  <si>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</si>
  <si>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</si>
  <si>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</si>
  <si>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</si>
  <si>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</si>
  <si>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</si>
  <si>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</si>
  <si>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</si>
  <si>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</si>
  <si>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</si>
  <si>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</si>
  <si>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</si>
  <si>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</si>
  <si>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</si>
  <si>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</si>
  <si>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</si>
  <si>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</si>
  <si>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</si>
  <si>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</si>
  <si>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</si>
  <si>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</si>
  <si>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</si>
  <si>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</si>
  <si>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</si>
  <si>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</si>
  <si>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</si>
  <si>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</si>
  <si>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</si>
  <si>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</si>
  <si>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</si>
  <si>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</si>
  <si>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</si>
  <si>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</si>
  <si>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</si>
  <si>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</si>
  <si>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</si>
  <si>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</si>
  <si>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</si>
  <si>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</si>
  <si>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</si>
  <si>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</si>
  <si>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</si>
  <si>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</si>
  <si>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</si>
  <si>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</si>
  <si>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</si>
  <si>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</si>
  <si>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</si>
  <si>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</si>
  <si>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</si>
  <si>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</si>
  <si>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</si>
  <si>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</si>
  <si>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</si>
  <si>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</si>
  <si>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</si>
  <si>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</si>
  <si>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</si>
  <si>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</si>
  <si>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</si>
  <si>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</si>
  <si>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</si>
  <si>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</si>
  <si>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</si>
  <si>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</si>
  <si>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</si>
  <si>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</si>
  <si>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</si>
  <si>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</si>
  <si>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</si>
  <si>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</si>
  <si>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</si>
  <si>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</si>
  <si>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</si>
  <si>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</si>
  <si>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</si>
  <si>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</si>
  <si>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</si>
  <si>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</si>
  <si>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</si>
  <si>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</si>
  <si>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</si>
  <si>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</si>
  <si>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</si>
  <si>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</si>
  <si>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</si>
  <si>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</si>
  <si>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</si>
  <si>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</si>
  <si>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</si>
  <si>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</si>
  <si>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</si>
  <si>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</si>
  <si>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</si>
  <si>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</si>
  <si>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</si>
  <si>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</si>
  <si>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</si>
  <si>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</si>
  <si>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</si>
  <si>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</si>
  <si>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</si>
  <si>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</si>
  <si>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</si>
  <si>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</si>
  <si>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</si>
  <si>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</si>
  <si>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</si>
  <si>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</si>
  <si>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</si>
  <si>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</si>
  <si>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</si>
  <si>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</si>
  <si>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</si>
  <si>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</si>
  <si>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</si>
  <si>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</si>
  <si>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</si>
  <si>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</si>
  <si>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</si>
  <si>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</si>
  <si>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</si>
  <si>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</si>
  <si>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</si>
  <si>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</si>
  <si>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</si>
  <si>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</si>
  <si>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</si>
  <si>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</si>
  <si>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</si>
  <si>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</si>
  <si>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</si>
  <si>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</si>
  <si>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</si>
  <si>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</si>
  <si>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</si>
  <si>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</si>
  <si>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</si>
  <si>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</si>
  <si>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</si>
  <si>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</si>
  <si>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</si>
  <si>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</si>
  <si>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</si>
  <si>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</si>
  <si>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</si>
  <si>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</si>
  <si>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</si>
  <si>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</si>
  <si>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</si>
  <si>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</si>
  <si>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</si>
  <si>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</si>
  <si>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</si>
  <si>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</si>
  <si>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</si>
  <si>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</si>
  <si>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</si>
  <si>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</si>
  <si>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</si>
  <si>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</si>
  <si>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</si>
  <si>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</si>
  <si>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</si>
  <si>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</si>
  <si>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</si>
  <si>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</si>
  <si>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</si>
  <si>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</si>
  <si>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</si>
  <si>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</si>
  <si>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</si>
  <si>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</si>
  <si>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</si>
  <si>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</si>
  <si>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</si>
  <si>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</si>
  <si>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</si>
  <si>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</si>
  <si>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</si>
  <si>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</si>
  <si>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</si>
  <si>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</si>
  <si>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</si>
  <si>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</si>
  <si>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</si>
  <si>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</si>
  <si>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</si>
  <si>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</si>
  <si>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</si>
  <si>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</si>
  <si>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</si>
  <si>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</si>
  <si>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</si>
  <si>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</si>
  <si>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</si>
  <si>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</si>
  <si>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</si>
  <si>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</si>
  <si>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</si>
  <si>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</si>
  <si>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</si>
  <si>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</si>
  <si>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</si>
  <si>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</si>
  <si>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</si>
  <si>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</si>
  <si>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</si>
  <si>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</si>
  <si>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</si>
  <si>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</si>
  <si>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</si>
  <si>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</si>
  <si>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</si>
  <si>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</si>
  <si>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</si>
  <si>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</si>
  <si>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</si>
  <si>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</si>
  <si>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</si>
  <si>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</si>
  <si>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</si>
  <si>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</si>
  <si>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</si>
  <si>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</si>
  <si>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</si>
  <si>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</si>
  <si>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</si>
  <si>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</si>
  <si>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</si>
  <si>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</si>
  <si>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</si>
  <si>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</si>
  <si>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</si>
  <si>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</si>
  <si>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</si>
  <si>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</si>
  <si>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</si>
  <si>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</si>
  <si>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</si>
  <si>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</si>
  <si>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</si>
  <si>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</si>
  <si>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</si>
  <si>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</si>
  <si>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</si>
  <si>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</si>
  <si>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</si>
  <si>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</si>
  <si>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</si>
  <si>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</si>
  <si>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</si>
  <si>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</si>
  <si>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</si>
  <si>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</si>
  <si>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</si>
  <si>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</si>
  <si>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</si>
  <si>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</si>
  <si>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</si>
  <si>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</si>
  <si>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</si>
  <si>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</si>
  <si>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</si>
  <si>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</si>
  <si>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</si>
  <si>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</si>
  <si>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</si>
  <si>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</si>
  <si>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</si>
  <si>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</si>
  <si>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</si>
  <si>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</si>
  <si>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</si>
  <si>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</si>
  <si>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</si>
  <si>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</si>
  <si>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</si>
  <si>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</si>
  <si>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</si>
  <si>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</si>
  <si>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</si>
  <si>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</si>
  <si>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</si>
  <si>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</si>
  <si>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</si>
  <si>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</si>
  <si>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</si>
  <si>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</si>
  <si>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</si>
  <si>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</si>
  <si>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</si>
  <si>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</si>
  <si>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</si>
  <si>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</si>
  <si>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</si>
  <si>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</si>
  <si>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</si>
  <si>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</si>
  <si>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</si>
  <si>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</si>
  <si>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</si>
  <si>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</si>
  <si>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</si>
  <si>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</si>
  <si>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</si>
  <si>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</si>
  <si>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</si>
  <si>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</si>
  <si>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</si>
  <si>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</si>
  <si>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</si>
  <si>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</si>
  <si>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</si>
  <si>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</si>
  <si>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</si>
  <si>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</si>
  <si>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</si>
  <si>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</si>
  <si>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</si>
  <si>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</si>
  <si>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</si>
  <si>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</si>
  <si>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</si>
  <si>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</si>
  <si>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</si>
  <si>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</si>
  <si>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</si>
  <si>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</si>
  <si>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</si>
  <si>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</si>
  <si>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</si>
  <si>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</si>
  <si>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</si>
  <si>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</si>
  <si>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</si>
  <si>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</si>
  <si>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</si>
  <si>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</si>
  <si>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</si>
  <si>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</si>
  <si>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</si>
  <si>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</si>
  <si>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</si>
  <si>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</si>
  <si>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</si>
  <si>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</si>
  <si>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</si>
  <si>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</si>
  <si>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</si>
  <si>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</si>
  <si>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</si>
  <si>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</si>
  <si>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</si>
  <si>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</si>
  <si>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</si>
  <si>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</si>
  <si>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</si>
  <si>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</si>
  <si>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</si>
  <si>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</si>
  <si>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</si>
  <si>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</si>
  <si>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</si>
  <si>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</si>
  <si>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</si>
  <si>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</si>
  <si>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</si>
  <si>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</si>
  <si>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</si>
  <si>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</si>
  <si>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</si>
  <si>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</si>
  <si>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</si>
  <si>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</si>
  <si>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</si>
  <si>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</si>
  <si>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</si>
  <si>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</si>
  <si>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</si>
  <si>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</si>
  <si>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</si>
  <si>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</si>
  <si>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</si>
  <si>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</si>
  <si>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</si>
  <si>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</si>
  <si>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</si>
  <si>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</si>
  <si>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</si>
  <si>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</si>
  <si>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</si>
  <si>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</si>
  <si>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</si>
  <si>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</si>
  <si>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</si>
  <si>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</si>
  <si>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</si>
  <si>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</si>
  <si>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</si>
  <si>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</si>
  <si>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</si>
  <si>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</si>
  <si>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</si>
  <si>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</si>
  <si>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</si>
  <si>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</si>
  <si>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</si>
  <si>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</si>
  <si>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</si>
  <si>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</si>
  <si>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</si>
  <si>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</si>
  <si>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</si>
  <si>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</si>
  <si>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</si>
  <si>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</si>
  <si>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</si>
  <si>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</si>
  <si>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</si>
  <si>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</si>
  <si>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</si>
  <si>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</si>
  <si>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</si>
  <si>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</si>
  <si>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</si>
  <si>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</si>
  <si>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</si>
  <si>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</si>
  <si>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</si>
  <si>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</si>
  <si>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</si>
  <si>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</si>
  <si>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</si>
  <si>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</si>
  <si>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</si>
  <si>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</si>
  <si>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</si>
  <si>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</si>
  <si>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</si>
  <si>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</si>
  <si>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</si>
  <si>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</si>
  <si>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</si>
  <si>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</si>
  <si>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</si>
  <si>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</si>
  <si>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</si>
  <si>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</si>
  <si>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</si>
  <si>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</si>
  <si>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</si>
  <si>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</si>
  <si>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</si>
  <si>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</si>
  <si>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</si>
  <si>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</si>
  <si>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</si>
  <si>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</si>
  <si>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</si>
  <si>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</si>
  <si>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</si>
  <si>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</si>
  <si>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</si>
  <si>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</si>
  <si>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</si>
  <si>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</si>
  <si>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</si>
  <si>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</si>
  <si>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</si>
  <si>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</si>
  <si>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</si>
  <si>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</si>
  <si>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</si>
  <si>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</si>
  <si>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</si>
  <si>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</si>
  <si>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</si>
  <si>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</si>
  <si>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</si>
  <si>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</si>
  <si>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</si>
  <si>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</si>
  <si>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</si>
  <si>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</si>
  <si>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</si>
  <si>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</si>
  <si>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</si>
  <si>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</si>
  <si>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</si>
  <si>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</si>
  <si>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</si>
  <si>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</si>
  <si>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</si>
  <si>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</si>
  <si>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</si>
  <si>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</si>
  <si>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</si>
  <si>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</si>
  <si>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</si>
  <si>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</si>
  <si>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</si>
  <si>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</si>
  <si>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</si>
  <si>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</si>
  <si>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</si>
  <si>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</si>
  <si>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</si>
  <si>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</si>
  <si>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</si>
  <si>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</si>
  <si>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</si>
  <si>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</si>
  <si>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</si>
  <si>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</si>
  <si>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</si>
  <si>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</si>
  <si>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</si>
  <si>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</si>
  <si>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</si>
  <si>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</si>
  <si>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</si>
  <si>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</si>
  <si>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</si>
  <si>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</si>
  <si>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</si>
  <si>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</si>
  <si>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</si>
  <si>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</si>
  <si>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</si>
  <si>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</si>
  <si>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</si>
  <si>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</si>
  <si>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</si>
  <si>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</si>
  <si>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</si>
  <si>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</si>
  <si>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</si>
  <si>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</si>
  <si>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</si>
  <si>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</si>
  <si>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</si>
  <si>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</si>
  <si>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</si>
  <si>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</si>
  <si>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</si>
  <si>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</si>
  <si>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</si>
  <si>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</si>
  <si>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</si>
  <si>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</si>
  <si>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</si>
  <si>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</si>
  <si>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</si>
  <si>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</si>
  <si>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</si>
  <si>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</si>
  <si>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</si>
  <si>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</si>
  <si>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</si>
  <si>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</si>
  <si>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</si>
  <si>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</si>
  <si>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</si>
  <si>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</si>
  <si>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</si>
  <si>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</si>
  <si>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</si>
  <si>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</si>
  <si>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</si>
  <si>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</si>
  <si>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</si>
  <si>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</si>
  <si>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</si>
  <si>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</si>
  <si>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</si>
  <si>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</si>
  <si>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</si>
  <si>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</si>
  <si>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</si>
  <si>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</si>
  <si>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</si>
  <si>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</si>
  <si>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</si>
  <si>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</si>
  <si>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</si>
  <si>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</si>
  <si>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</si>
  <si>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</si>
  <si>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</si>
  <si>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</si>
  <si>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</si>
  <si>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</si>
  <si>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</si>
  <si>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</si>
  <si>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</si>
  <si>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</si>
  <si>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</si>
  <si>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</si>
  <si>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</si>
  <si>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</si>
  <si>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</si>
  <si>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</si>
  <si>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</si>
  <si>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</si>
  <si>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</si>
  <si>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</si>
  <si>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</si>
  <si>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</si>
  <si>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</si>
  <si>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</si>
  <si>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</si>
  <si>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</si>
  <si>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</si>
  <si>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</si>
  <si>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</si>
  <si>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</si>
  <si>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</si>
  <si>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</si>
  <si>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</si>
  <si>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</si>
  <si>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</si>
  <si>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</si>
  <si>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</si>
  <si>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</si>
  <si>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</si>
  <si>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</si>
  <si>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</si>
  <si>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</si>
  <si>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</si>
  <si>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</si>
  <si>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</si>
  <si>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</si>
  <si>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</si>
  <si>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</si>
  <si>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</si>
  <si>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</si>
  <si>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</si>
  <si>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</si>
  <si>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</si>
  <si>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</si>
  <si>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</si>
  <si>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</si>
  <si>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</si>
  <si>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</si>
  <si>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</si>
  <si>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</si>
  <si>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</si>
  <si>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</si>
  <si>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</si>
  <si>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</si>
  <si>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</si>
  <si>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</si>
  <si>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</si>
  <si>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</si>
  <si>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</si>
  <si>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</si>
  <si>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</si>
  <si>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</si>
  <si>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</si>
  <si>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</si>
  <si>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</si>
  <si>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</si>
  <si>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</si>
  <si>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</si>
  <si>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</si>
  <si>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</si>
  <si>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</si>
  <si>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</si>
  <si>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</si>
  <si>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</si>
  <si>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</si>
  <si>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</si>
  <si>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</si>
  <si>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</si>
  <si>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</si>
  <si>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</si>
  <si>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</si>
  <si>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</si>
  <si>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</si>
  <si>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</si>
  <si>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</si>
  <si>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</si>
  <si>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</si>
  <si>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</si>
  <si>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</si>
  <si>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</si>
  <si>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</si>
  <si>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</si>
  <si>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</si>
  <si>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</si>
  <si>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</si>
  <si>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</si>
  <si>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</si>
  <si>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</si>
  <si>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</si>
  <si>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</si>
  <si>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</si>
  <si>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</si>
  <si>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</si>
  <si>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</si>
  <si>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</si>
  <si>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</si>
  <si>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</si>
  <si>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</si>
  <si>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</si>
  <si>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</si>
  <si>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</si>
  <si>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</si>
  <si>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</si>
  <si>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</si>
  <si>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</si>
  <si>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</si>
  <si>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</si>
  <si>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</si>
  <si>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</si>
  <si>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</si>
  <si>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</si>
  <si>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</si>
  <si>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</si>
  <si>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</si>
  <si>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</si>
  <si>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</si>
  <si>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</si>
  <si>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</si>
  <si>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</si>
  <si>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</si>
  <si>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</si>
  <si>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</si>
  <si>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</si>
  <si>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</si>
  <si>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</si>
  <si>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</si>
  <si>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</si>
  <si>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</si>
  <si>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</si>
  <si>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</si>
  <si>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</si>
  <si>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</si>
  <si>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</si>
  <si>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</si>
  <si>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</si>
  <si>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</si>
  <si>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</si>
  <si>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</si>
  <si>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</si>
  <si>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</si>
  <si>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</si>
  <si>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</si>
  <si>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</si>
  <si>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</si>
  <si>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</si>
  <si>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</si>
  <si>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</si>
  <si>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</si>
  <si>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</si>
  <si>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</si>
  <si>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</si>
  <si>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</si>
  <si>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</si>
  <si>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</si>
  <si>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</si>
  <si>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</si>
  <si>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</si>
  <si>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</si>
  <si>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</si>
  <si>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</si>
  <si>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</si>
  <si>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</si>
  <si>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</si>
  <si>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</si>
  <si>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</si>
  <si>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</si>
  <si>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</si>
  <si>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</si>
  <si>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</si>
  <si>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</si>
  <si>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</si>
  <si>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</si>
  <si>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</si>
  <si>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</si>
  <si>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</si>
  <si>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</si>
  <si>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</si>
  <si>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</si>
  <si>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</si>
  <si>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</si>
  <si>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</si>
  <si>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</si>
  <si>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</si>
  <si>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</si>
  <si>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</si>
  <si>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</si>
  <si>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</si>
  <si>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</si>
  <si>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</si>
  <si>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</si>
  <si>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</si>
  <si>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</si>
  <si>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</si>
  <si>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</si>
  <si>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</si>
  <si>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</si>
  <si>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</si>
  <si>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</si>
  <si>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</si>
  <si>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</si>
  <si>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</si>
  <si>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</si>
  <si>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</si>
  <si>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</si>
  <si>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</si>
  <si>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</si>
  <si>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</si>
  <si>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</si>
  <si>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</si>
  <si>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</si>
  <si>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</si>
  <si>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</si>
  <si>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</si>
  <si>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</si>
  <si>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</si>
  <si>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</si>
  <si>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</si>
  <si>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</si>
  <si>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</si>
  <si>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</si>
  <si>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</si>
  <si>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</si>
  <si>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</si>
  <si>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</si>
  <si>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</si>
  <si>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</si>
  <si>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</si>
  <si>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</si>
  <si>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</si>
  <si>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</si>
  <si>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</si>
  <si>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</si>
  <si>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</si>
  <si>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</si>
  <si>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</si>
  <si>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</si>
  <si>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</si>
  <si>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</si>
  <si>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</si>
  <si>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</si>
  <si>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</si>
  <si>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</si>
  <si>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</si>
  <si>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</si>
  <si>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</si>
  <si>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</si>
  <si>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</si>
  <si>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</si>
  <si>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</si>
  <si>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</si>
  <si>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</si>
  <si>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</si>
  <si>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</si>
  <si>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</si>
  <si>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</si>
  <si>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</si>
  <si>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</si>
  <si>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</si>
  <si>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</si>
  <si>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</si>
  <si>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</si>
  <si>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</si>
  <si>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</si>
  <si>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</si>
  <si>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</si>
  <si>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</si>
  <si>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</si>
  <si>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</si>
  <si>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</si>
  <si>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</si>
  <si>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</si>
  <si>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</si>
  <si>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</si>
  <si>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</si>
  <si>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</si>
  <si>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</si>
  <si>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</si>
  <si>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</si>
  <si>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</si>
  <si>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</si>
  <si>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</si>
  <si>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</si>
  <si>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</si>
  <si>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</si>
  <si>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</si>
  <si>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</si>
  <si>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</si>
  <si>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</si>
  <si>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</si>
  <si>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</si>
  <si>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</si>
  <si>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</si>
  <si>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</si>
  <si>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</si>
  <si>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</si>
  <si>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</si>
  <si>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</si>
  <si>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</si>
  <si>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</si>
  <si>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</si>
  <si>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</si>
  <si>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</si>
  <si>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</si>
  <si>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</si>
  <si>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</si>
  <si>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</si>
  <si>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</si>
  <si>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</si>
  <si>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</si>
  <si>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</si>
  <si>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</si>
  <si>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</si>
  <si>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</si>
  <si>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</si>
  <si>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</si>
  <si>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</si>
  <si>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</si>
  <si>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</si>
  <si>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</si>
  <si>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</si>
  <si>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</si>
  <si>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</si>
  <si>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</si>
  <si>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</si>
  <si>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</si>
  <si>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</si>
  <si>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</si>
  <si>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</si>
  <si>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</si>
  <si>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</si>
  <si>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</si>
  <si>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</si>
  <si>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</si>
  <si>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</si>
  <si>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</si>
  <si>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</si>
  <si>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</si>
  <si>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</si>
  <si>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</si>
  <si>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</si>
  <si>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</si>
  <si>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</si>
  <si>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</si>
  <si>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</si>
  <si>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</si>
  <si>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</si>
  <si>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</si>
  <si>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</si>
  <si>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</si>
  <si>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</si>
  <si>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</si>
  <si>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</si>
  <si>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</si>
  <si>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</si>
  <si>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</si>
  <si>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</si>
  <si>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</si>
  <si>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</si>
  <si>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</si>
  <si>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</si>
  <si>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</si>
  <si>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</si>
  <si>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</si>
  <si>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</si>
  <si>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</si>
  <si>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</si>
  <si>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</si>
  <si>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</si>
  <si>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</si>
  <si>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</si>
  <si>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</si>
  <si>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</si>
  <si>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</si>
  <si>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</si>
  <si>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</si>
  <si>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</si>
  <si>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</si>
  <si>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</si>
  <si>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</si>
  <si>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</si>
  <si>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</si>
  <si>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</si>
  <si>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</si>
  <si>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</si>
  <si>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</si>
  <si>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</si>
  <si>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</si>
  <si>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</si>
  <si>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</si>
  <si>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</si>
  <si>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</si>
  <si>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</si>
  <si>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</si>
  <si>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</si>
  <si>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</si>
  <si>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</si>
  <si>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</si>
  <si>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</si>
  <si>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</si>
  <si>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</si>
  <si>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</si>
  <si>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</si>
  <si>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</si>
  <si>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</si>
  <si>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</si>
  <si>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</si>
  <si>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</si>
  <si>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</si>
  <si>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</si>
  <si>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</si>
  <si>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</si>
  <si>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</si>
  <si>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</si>
  <si>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</si>
  <si>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</si>
  <si>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</si>
  <si>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</si>
  <si>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</si>
  <si>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</si>
  <si>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</si>
  <si>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</si>
  <si>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</si>
  <si>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</si>
  <si>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</si>
  <si>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</si>
  <si>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</si>
  <si>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</si>
  <si>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</si>
  <si>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</si>
  <si>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</si>
  <si>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</si>
  <si>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</si>
  <si>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</si>
  <si>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</si>
  <si>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</si>
  <si>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</si>
  <si>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</si>
  <si>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</si>
  <si>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</si>
  <si>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</si>
  <si>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</si>
  <si>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</si>
  <si>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</si>
  <si>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</si>
  <si>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</si>
  <si>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</si>
  <si>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</si>
  <si>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</si>
  <si>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</si>
  <si>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</si>
  <si>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</si>
  <si>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</si>
  <si>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</si>
  <si>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</si>
  <si>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</si>
  <si>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</si>
  <si>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</si>
  <si>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</si>
  <si>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</si>
  <si>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</si>
  <si>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</si>
  <si>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</si>
  <si>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</si>
  <si>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</si>
  <si>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</si>
  <si>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</si>
  <si>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</si>
  <si>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</si>
  <si>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</si>
  <si>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</si>
  <si>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</si>
  <si>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</si>
  <si>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</si>
  <si>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</si>
  <si>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</si>
  <si>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</si>
  <si>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</si>
  <si>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</si>
  <si>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</si>
  <si>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</si>
  <si>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</si>
  <si>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</si>
  <si>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</si>
  <si>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</si>
  <si>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</si>
  <si>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</si>
  <si>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</si>
  <si>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</si>
  <si>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</si>
  <si>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</si>
  <si>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</si>
  <si>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</si>
  <si>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</si>
  <si>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</si>
  <si>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</si>
  <si>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</si>
  <si>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</si>
  <si>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</si>
  <si>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</si>
  <si>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</si>
  <si>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</si>
  <si>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</si>
  <si>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</si>
  <si>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</si>
  <si>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</si>
  <si>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</si>
  <si>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</si>
  <si>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</si>
  <si>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</si>
  <si>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</si>
  <si>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</si>
  <si>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</si>
  <si>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</si>
  <si>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</si>
  <si>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</si>
  <si>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</si>
  <si>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</si>
  <si>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</si>
  <si>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</si>
  <si>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</si>
  <si>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</si>
  <si>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</si>
  <si>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</si>
  <si>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</si>
  <si>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</si>
  <si>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</si>
  <si>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</si>
  <si>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</si>
  <si>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</si>
  <si>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</si>
  <si>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</si>
  <si>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</si>
  <si>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</si>
  <si>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</si>
  <si>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</si>
  <si>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</si>
  <si>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</si>
  <si>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</si>
  <si>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</si>
  <si>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</si>
  <si>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</si>
  <si>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</si>
  <si>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</si>
  <si>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</si>
  <si>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</si>
  <si>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</si>
  <si>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</si>
  <si>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</si>
  <si>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</si>
  <si>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</si>
  <si>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</si>
  <si>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</si>
  <si>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</si>
  <si>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</si>
  <si>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</si>
  <si>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</si>
  <si>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</si>
  <si>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</si>
  <si>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</si>
  <si>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</si>
  <si>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</si>
  <si>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</si>
  <si>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</si>
  <si>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</si>
  <si>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</si>
  <si>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</si>
  <si>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</si>
  <si>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</si>
  <si>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</si>
  <si>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</si>
  <si>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</si>
  <si>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</si>
  <si>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</si>
  <si>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</si>
  <si>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</si>
  <si>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</si>
  <si>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</si>
  <si>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</si>
  <si>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</si>
  <si>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</si>
  <si>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</si>
  <si>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</si>
  <si>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</si>
  <si>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</si>
  <si>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</si>
  <si>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</si>
  <si>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</si>
  <si>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</si>
  <si>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</si>
  <si>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</si>
  <si>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</si>
  <si>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</si>
  <si>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</si>
  <si>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</si>
  <si>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</si>
  <si>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</si>
  <si>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</si>
  <si>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</si>
  <si>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</si>
  <si>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</si>
  <si>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</si>
  <si>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</si>
  <si>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</si>
  <si>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</si>
  <si>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</si>
  <si>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</si>
  <si>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</si>
  <si>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</si>
  <si>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</si>
  <si>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</si>
  <si>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</si>
  <si>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</si>
  <si>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</si>
  <si>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</si>
  <si>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</si>
  <si>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</si>
  <si>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</si>
  <si>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</si>
  <si>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</si>
  <si>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</si>
  <si>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</si>
  <si>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</si>
  <si>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</si>
  <si>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</si>
  <si>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</si>
  <si>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</si>
  <si>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</si>
  <si>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</si>
  <si>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</si>
  <si>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</si>
  <si>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</si>
  <si>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</si>
  <si>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</si>
  <si>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</si>
  <si>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</si>
  <si>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</si>
  <si>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</si>
  <si>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</si>
  <si>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</si>
  <si>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</si>
  <si>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</si>
  <si>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</si>
  <si>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</si>
  <si>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</si>
  <si>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</si>
  <si>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</si>
  <si>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</si>
  <si>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</si>
  <si>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</si>
  <si>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</si>
  <si>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</si>
  <si>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</si>
  <si>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</si>
  <si>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</si>
  <si>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</si>
  <si>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</si>
  <si>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</si>
  <si>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</si>
  <si>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</si>
  <si>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</si>
  <si>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</si>
  <si>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</si>
  <si>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</si>
  <si>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</si>
  <si>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</si>
  <si>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</si>
  <si>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</si>
  <si>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</si>
  <si>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</si>
  <si>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</si>
  <si>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</si>
  <si>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</si>
  <si>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</si>
  <si>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</si>
  <si>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</si>
  <si>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</si>
  <si>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</si>
  <si>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</si>
  <si>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</si>
  <si>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</si>
  <si>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</si>
  <si>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</si>
  <si>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</si>
  <si>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</si>
  <si>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</si>
  <si>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</si>
  <si>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</si>
  <si>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</si>
  <si>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</si>
  <si>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</si>
  <si>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</si>
  <si>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</si>
  <si>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</si>
  <si>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</si>
  <si>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</si>
  <si>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</si>
  <si>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</si>
  <si>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</si>
  <si>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</si>
  <si>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</si>
  <si>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</si>
  <si>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</si>
  <si>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</si>
  <si>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</si>
  <si>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</si>
  <si>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</si>
  <si>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</si>
  <si>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</si>
  <si>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</si>
  <si>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</si>
  <si>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</si>
  <si>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</si>
  <si>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</si>
  <si>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</si>
  <si>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</si>
  <si>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</si>
  <si>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</si>
  <si>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</si>
  <si>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</si>
  <si>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</si>
  <si>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</si>
  <si>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</si>
  <si>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</si>
  <si>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</si>
  <si>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</si>
  <si>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</si>
  <si>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</si>
  <si>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</si>
  <si>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</si>
  <si>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</si>
  <si>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</si>
  <si>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</si>
  <si>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</si>
  <si>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</si>
  <si>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</si>
  <si>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</si>
  <si>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</si>
  <si>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</si>
  <si>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</si>
  <si>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</si>
  <si>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</si>
  <si>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</si>
  <si>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</si>
  <si>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</si>
  <si>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</si>
  <si>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</si>
  <si>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</si>
  <si>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</si>
  <si>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</si>
  <si>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</si>
  <si>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</si>
  <si>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</si>
  <si>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</si>
  <si>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</si>
  <si>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</si>
  <si>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</si>
  <si>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</si>
  <si>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</si>
  <si>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</si>
  <si>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</si>
  <si>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</si>
  <si>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</si>
  <si>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</si>
  <si>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</si>
  <si>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</si>
  <si>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</si>
  <si>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</si>
  <si>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</si>
  <si>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</si>
  <si>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</si>
  <si>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</si>
  <si>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</si>
  <si>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</si>
  <si>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</si>
  <si>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</si>
  <si>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</si>
  <si>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</si>
  <si>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</si>
  <si>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</si>
  <si>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</si>
  <si>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</si>
  <si>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</si>
  <si>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</si>
  <si>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</si>
  <si>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</si>
  <si>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</si>
  <si>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</si>
  <si>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</si>
  <si>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</si>
  <si>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</si>
  <si>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</si>
  <si>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</si>
  <si>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</si>
  <si>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</si>
  <si>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</si>
  <si>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</si>
  <si>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</si>
  <si>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</si>
  <si>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</si>
  <si>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</si>
  <si>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</si>
  <si>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</si>
  <si>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</si>
  <si>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</si>
  <si>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</si>
  <si>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</si>
  <si>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</si>
  <si>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</si>
  <si>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</si>
  <si>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</si>
  <si>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</si>
  <si>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</si>
  <si>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</si>
  <si>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</si>
  <si>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</si>
  <si>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</si>
  <si>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</si>
  <si>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</si>
  <si>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</si>
  <si>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</si>
  <si>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</si>
  <si>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</si>
  <si>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</si>
  <si>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</si>
  <si>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</si>
  <si>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</si>
  <si>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</si>
  <si>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</si>
  <si>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</si>
  <si>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</si>
  <si>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</si>
  <si>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</si>
  <si>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</si>
  <si>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</si>
  <si>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</si>
  <si>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</si>
  <si>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</si>
  <si>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</si>
  <si>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</si>
  <si>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</si>
  <si>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</si>
  <si>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</si>
  <si>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</si>
  <si>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</si>
  <si>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</si>
  <si>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</si>
  <si>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</si>
  <si>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</si>
  <si>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</si>
  <si>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</si>
  <si>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</si>
  <si>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</si>
  <si>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</si>
  <si>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</si>
  <si>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</si>
  <si>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</si>
  <si>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</si>
  <si>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</si>
  <si>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</si>
  <si>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</si>
  <si>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</si>
  <si>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</si>
  <si>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</si>
  <si>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</si>
  <si>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</si>
  <si>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</si>
  <si>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</si>
  <si>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</si>
  <si>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</si>
  <si>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</si>
  <si>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</si>
  <si>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</si>
  <si>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</si>
  <si>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</si>
  <si>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</si>
  <si>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</si>
  <si>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</si>
  <si>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</si>
  <si>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</si>
  <si>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</si>
  <si>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</si>
  <si>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</si>
  <si>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</si>
  <si>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</si>
  <si>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</si>
  <si>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</si>
  <si>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</si>
  <si>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</si>
  <si>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</si>
  <si>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</si>
  <si>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</si>
  <si>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</si>
  <si>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</si>
  <si>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</si>
  <si>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</si>
  <si>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</si>
  <si>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</si>
  <si>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</si>
  <si>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</si>
  <si>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</si>
  <si>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</si>
  <si>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</si>
  <si>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</si>
  <si>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</si>
  <si>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</si>
  <si>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</si>
  <si>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</si>
  <si>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</si>
  <si>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</si>
  <si>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</si>
  <si>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</si>
  <si>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</si>
  <si>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</si>
  <si>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</si>
  <si>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</si>
  <si>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</si>
  <si>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</si>
  <si>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</si>
  <si>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</si>
  <si>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</si>
  <si>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</si>
  <si>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</si>
  <si>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</si>
  <si>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</si>
  <si>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</si>
  <si>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</si>
  <si>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</si>
  <si>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</si>
  <si>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</si>
  <si>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</si>
  <si>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</si>
  <si>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</si>
  <si>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</si>
  <si>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</si>
  <si>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</si>
  <si>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</si>
  <si>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</si>
  <si>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</si>
  <si>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</si>
  <si>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</si>
  <si>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</si>
  <si>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</si>
  <si>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</si>
  <si>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</si>
  <si>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</si>
  <si>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</si>
  <si>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</si>
  <si>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</si>
  <si>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</si>
  <si>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</si>
  <si>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</si>
  <si>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</si>
  <si>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</si>
  <si>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</si>
  <si>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</si>
  <si>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</si>
  <si>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</si>
  <si>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</si>
  <si>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</si>
  <si>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</si>
  <si>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</si>
  <si>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</si>
  <si>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</si>
  <si>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</si>
  <si>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</si>
  <si>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</si>
  <si>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</si>
  <si>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</si>
  <si>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</si>
  <si>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</si>
  <si>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</si>
  <si>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</si>
  <si>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</si>
  <si>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</si>
  <si>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</si>
  <si>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</si>
  <si>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</si>
  <si>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</si>
  <si>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</si>
  <si>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</si>
  <si>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</si>
  <si>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</si>
  <si>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</si>
  <si>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</si>
  <si>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</si>
  <si>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</si>
  <si>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</si>
  <si>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</si>
  <si>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</si>
  <si>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</si>
  <si>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</si>
  <si>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</si>
  <si>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</si>
  <si>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</si>
  <si>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</si>
  <si>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</si>
  <si>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</si>
  <si>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</si>
  <si>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</si>
  <si>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</si>
  <si>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</si>
  <si>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</si>
  <si>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</si>
  <si>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</si>
  <si>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</si>
  <si>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</si>
  <si>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</si>
  <si>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</si>
  <si>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</si>
  <si>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</si>
  <si>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</si>
  <si>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</si>
  <si>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</si>
  <si>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</si>
  <si>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</si>
  <si>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</si>
  <si>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</si>
  <si>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</si>
  <si>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</si>
  <si>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</si>
  <si>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</si>
  <si>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</si>
  <si>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</si>
  <si>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</si>
  <si>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</si>
  <si>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</si>
  <si>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</si>
  <si>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</si>
  <si>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</si>
  <si>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</si>
  <si>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</si>
  <si>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</si>
  <si>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</si>
  <si>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</si>
  <si>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</si>
  <si>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</si>
  <si>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</si>
  <si>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</si>
  <si>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</si>
  <si>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</si>
  <si>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</si>
  <si>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</si>
  <si>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</si>
  <si>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</si>
  <si>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</si>
  <si>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</si>
  <si>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</si>
  <si>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</si>
  <si>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</si>
  <si>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</si>
  <si>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</si>
  <si>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</si>
  <si>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</si>
  <si>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</si>
  <si>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</si>
  <si>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</si>
  <si>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</si>
  <si>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</si>
  <si>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</si>
  <si>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</si>
  <si>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</si>
  <si>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</si>
  <si>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</si>
  <si>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</si>
  <si>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</si>
  <si>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</si>
  <si>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</si>
  <si>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</si>
  <si>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</si>
  <si>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</si>
  <si>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</si>
  <si>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</si>
  <si>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</si>
  <si>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</si>
  <si>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</si>
  <si>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</si>
  <si>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</si>
  <si>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</si>
  <si>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</si>
  <si>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</si>
  <si>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</si>
  <si>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</si>
  <si>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</si>
  <si>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</si>
  <si>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</si>
  <si>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</si>
  <si>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</si>
  <si>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</si>
  <si>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</si>
  <si>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</si>
  <si>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</si>
  <si>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</si>
  <si>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</si>
  <si>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</si>
  <si>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</si>
  <si>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</si>
  <si>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</si>
  <si>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</si>
  <si>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</si>
  <si>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</si>
  <si>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</si>
  <si>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</si>
  <si>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</si>
  <si>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</si>
  <si>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</si>
  <si>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</si>
  <si>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</si>
  <si>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</si>
  <si>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</si>
  <si>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</si>
  <si>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</si>
  <si>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</si>
  <si>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</si>
  <si>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</si>
  <si>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</si>
  <si>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</si>
  <si>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</si>
  <si>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</si>
  <si>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</si>
  <si>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</si>
  <si>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</si>
  <si>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</si>
  <si>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</si>
  <si>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</si>
  <si>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</si>
  <si>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</si>
  <si>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</si>
  <si>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</si>
  <si>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</si>
  <si>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</si>
  <si>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</si>
  <si>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</si>
  <si>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</si>
  <si>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</si>
  <si>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</si>
  <si>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</si>
  <si>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</si>
  <si>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</si>
  <si>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</si>
  <si>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</si>
  <si>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</si>
  <si>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</si>
  <si>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</si>
  <si>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</si>
  <si>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</si>
  <si>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</si>
  <si>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</si>
  <si>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</si>
  <si>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</si>
  <si>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</si>
  <si>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</si>
  <si>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</si>
  <si>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</si>
  <si>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</si>
  <si>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</si>
  <si>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</si>
  <si>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</si>
  <si>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</si>
  <si>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</si>
  <si>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</si>
  <si>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</si>
  <si>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</si>
  <si>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</si>
  <si>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</si>
  <si>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</si>
  <si>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</si>
  <si>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</si>
  <si>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</si>
  <si>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</si>
  <si>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</si>
  <si>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</si>
  <si>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</si>
  <si>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</si>
  <si>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</si>
  <si>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</si>
  <si>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</si>
  <si>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</si>
  <si>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</si>
  <si>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</si>
  <si>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</si>
  <si>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</si>
  <si>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</si>
  <si>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</si>
  <si>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</si>
  <si>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</si>
  <si>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</si>
  <si>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</si>
  <si>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</si>
  <si>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</si>
  <si>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</si>
  <si>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</si>
  <si>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</si>
  <si>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</si>
  <si>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</si>
  <si>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</si>
  <si>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</si>
  <si>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</si>
  <si>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</si>
  <si>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</si>
  <si>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</si>
  <si>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</si>
  <si>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</si>
  <si>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</si>
  <si>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</si>
  <si>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</si>
  <si>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</si>
  <si>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</si>
  <si>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</si>
  <si>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</si>
  <si>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</si>
  <si>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</si>
  <si>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</si>
  <si>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</si>
  <si>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</si>
  <si>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</si>
  <si>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</si>
  <si>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</si>
  <si>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</si>
  <si>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</si>
  <si>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</si>
  <si>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</si>
  <si>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</si>
  <si>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</si>
  <si>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</si>
  <si>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</si>
  <si>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</si>
  <si>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</si>
  <si>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</si>
  <si>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</si>
  <si>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</si>
  <si>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</si>
  <si>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</si>
  <si>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</si>
  <si>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</si>
  <si>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</si>
  <si>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</si>
  <si>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</si>
  <si>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</si>
  <si>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</si>
  <si>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</si>
  <si>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</si>
  <si>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</si>
  <si>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</si>
  <si>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</si>
  <si>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</si>
  <si>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</si>
  <si>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</si>
  <si>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</si>
  <si>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</si>
  <si>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</si>
  <si>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</si>
  <si>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</si>
  <si>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</si>
  <si>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</si>
  <si>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</si>
  <si>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</si>
  <si>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</si>
  <si>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</si>
  <si>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</si>
  <si>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</si>
  <si>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</si>
  <si>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</si>
  <si>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</si>
  <si>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</si>
  <si>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</si>
  <si>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</si>
  <si>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</si>
  <si>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</si>
  <si>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</si>
  <si>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</si>
  <si>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</si>
  <si>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</si>
  <si>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</si>
  <si>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</si>
  <si>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</si>
  <si>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</si>
  <si>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</si>
  <si>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</si>
  <si>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</si>
  <si>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</si>
  <si>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</si>
  <si>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</si>
  <si>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</si>
  <si>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</si>
  <si>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</si>
  <si>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</si>
  <si>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</si>
  <si>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</si>
  <si>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</si>
  <si>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</si>
  <si>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</si>
  <si>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</si>
  <si>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</si>
  <si>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</si>
  <si>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</si>
  <si>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</si>
  <si>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</si>
  <si>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</si>
  <si>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</si>
  <si>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</si>
  <si>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</si>
  <si>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</si>
  <si>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</si>
  <si>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</si>
  <si>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</si>
  <si>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</si>
  <si>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</si>
  <si>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</si>
  <si>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</si>
  <si>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</si>
  <si>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</si>
  <si>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</si>
  <si>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</si>
  <si>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</si>
  <si>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</si>
  <si>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</si>
  <si>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</si>
  <si>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</si>
  <si>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</si>
  <si>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</si>
  <si>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</si>
  <si>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</si>
  <si>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</si>
  <si>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</si>
  <si>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</si>
  <si>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</si>
  <si>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</si>
  <si>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</si>
  <si>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</si>
  <si>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</si>
  <si>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</si>
  <si>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</si>
  <si>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</si>
  <si>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</si>
  <si>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</si>
  <si>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</si>
  <si>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</si>
  <si>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</si>
  <si>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</si>
  <si>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</si>
  <si>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</si>
  <si>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</si>
  <si>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</si>
  <si>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</si>
  <si>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</si>
  <si>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</si>
  <si>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</si>
  <si>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</si>
  <si>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</si>
  <si>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</si>
  <si>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</si>
  <si>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</si>
  <si>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</si>
  <si>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</si>
  <si>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</si>
  <si>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</si>
  <si>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</si>
  <si>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</si>
  <si>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</si>
  <si>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</si>
  <si>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</si>
  <si>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</si>
  <si>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</si>
  <si>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</si>
  <si>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</si>
  <si>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</si>
  <si>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</si>
  <si>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</si>
  <si>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</si>
  <si>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</si>
  <si>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</si>
  <si>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</si>
  <si>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</si>
  <si>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</si>
  <si>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</si>
  <si>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</si>
  <si>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</si>
  <si>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</si>
  <si>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</si>
  <si>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</si>
  <si>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</si>
  <si>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</si>
  <si>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</si>
  <si>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</si>
  <si>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</si>
  <si>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</si>
  <si>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</si>
  <si>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</si>
  <si>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</si>
  <si>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</si>
  <si>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</si>
  <si>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</si>
  <si>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</si>
  <si>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</si>
  <si>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</si>
  <si>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</si>
  <si>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</si>
  <si>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</si>
  <si>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</si>
  <si>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</si>
  <si>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</si>
  <si>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</si>
  <si>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</si>
  <si>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</si>
  <si>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</si>
  <si>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</si>
  <si>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</si>
  <si>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</si>
  <si>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</si>
  <si>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</si>
  <si>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</si>
  <si>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</si>
  <si>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</si>
  <si>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</si>
  <si>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</si>
  <si>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</si>
  <si>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</si>
  <si>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</si>
  <si>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</si>
  <si>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</si>
  <si>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</si>
  <si>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</si>
  <si>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</si>
  <si>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</si>
  <si>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</si>
  <si>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</si>
  <si>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</si>
  <si>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</si>
  <si>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</si>
  <si>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</si>
  <si>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</si>
  <si>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</si>
  <si>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</si>
  <si>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</si>
  <si>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</si>
  <si>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</si>
  <si>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</si>
  <si>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</si>
  <si>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</si>
  <si>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</si>
  <si>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</si>
  <si>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</si>
  <si>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</si>
  <si>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</si>
  <si>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</si>
  <si>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</si>
  <si>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</si>
  <si>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</si>
  <si>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</si>
  <si>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</si>
  <si>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</si>
  <si>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</si>
  <si>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</si>
  <si>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</si>
  <si>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</si>
  <si>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</si>
  <si>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</si>
  <si>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</si>
  <si>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</si>
  <si>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</si>
  <si>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</si>
  <si>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</si>
  <si>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</si>
  <si>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</si>
  <si>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</si>
  <si>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</si>
  <si>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</si>
  <si>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</si>
  <si>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</si>
  <si>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</si>
  <si>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</si>
  <si>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</si>
  <si>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</si>
  <si>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</si>
  <si>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</si>
  <si>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</si>
  <si>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</si>
  <si>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</si>
  <si>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</si>
  <si>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</si>
  <si>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</si>
  <si>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</si>
  <si>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</si>
  <si>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</si>
  <si>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</si>
  <si>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</si>
  <si>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</si>
  <si>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</si>
  <si>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</si>
  <si>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</si>
  <si>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</si>
  <si>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</si>
  <si>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</si>
  <si>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</si>
  <si>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</si>
  <si>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</si>
  <si>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</si>
  <si>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</si>
  <si>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</si>
  <si>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</si>
  <si>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</si>
  <si>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</si>
  <si>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</si>
  <si>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</si>
  <si>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</si>
  <si>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</si>
  <si>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</si>
  <si>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</si>
  <si>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</si>
  <si>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</si>
  <si>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</si>
  <si>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</si>
  <si>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</si>
  <si>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</si>
  <si>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</si>
  <si>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</si>
  <si>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</si>
  <si>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</si>
  <si>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</si>
  <si>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</si>
  <si>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</si>
  <si>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</si>
  <si>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</si>
  <si>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</si>
  <si>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</si>
  <si>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</si>
  <si>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</si>
  <si>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</si>
  <si>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</si>
  <si>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</si>
  <si>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</si>
  <si>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</si>
  <si>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</si>
  <si>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</si>
  <si>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</si>
  <si>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</si>
  <si>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</si>
  <si>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</si>
  <si>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</si>
  <si>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</si>
  <si>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</si>
  <si>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</si>
  <si>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</si>
  <si>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</si>
  <si>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</si>
  <si>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</si>
  <si>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</si>
  <si>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</si>
  <si>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</si>
  <si>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</si>
  <si>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</si>
  <si>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</si>
  <si>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</si>
  <si>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</si>
  <si>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</si>
  <si>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</si>
  <si>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</si>
  <si>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</si>
  <si>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</si>
  <si>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</si>
  <si>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</si>
  <si>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</si>
  <si>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</si>
  <si>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</si>
  <si>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</si>
  <si>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</si>
  <si>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</si>
  <si>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</si>
  <si>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</si>
  <si>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</si>
  <si>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</si>
  <si>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</si>
  <si>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</si>
  <si>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</si>
  <si>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</si>
  <si>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</si>
  <si>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</si>
  <si>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</si>
  <si>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</si>
  <si>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</si>
  <si>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</si>
  <si>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</si>
  <si>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</si>
  <si>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</si>
  <si>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</si>
  <si>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</si>
  <si>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</si>
  <si>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</si>
  <si>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</si>
  <si>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</si>
  <si>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</si>
  <si>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</si>
  <si>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</si>
  <si>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</si>
  <si>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</si>
  <si>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</si>
  <si>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</si>
  <si>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</si>
  <si>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</si>
  <si>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</si>
  <si>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</si>
  <si>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</si>
  <si>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</si>
  <si>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</si>
  <si>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</si>
  <si>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</si>
  <si>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</si>
  <si>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</si>
  <si>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</si>
  <si>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</si>
  <si>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</si>
  <si>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</si>
  <si>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</si>
  <si>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</si>
  <si>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</si>
  <si>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</si>
  <si>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</si>
  <si>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</si>
  <si>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</si>
  <si>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</si>
  <si>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</si>
  <si>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</si>
  <si>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</si>
  <si>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</si>
  <si>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</si>
  <si>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</si>
  <si>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</si>
  <si>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</si>
  <si>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</si>
  <si>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</si>
  <si>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</si>
  <si>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</si>
  <si>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</si>
  <si>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</si>
  <si>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</si>
  <si>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</si>
  <si>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</si>
  <si>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</si>
  <si>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</si>
  <si>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</si>
  <si>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</si>
  <si>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</si>
  <si>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</si>
  <si>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</si>
  <si>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</si>
  <si>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</si>
  <si>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</si>
  <si>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</si>
  <si>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</si>
  <si>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</si>
  <si>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</si>
  <si>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</si>
  <si>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</si>
  <si>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</si>
  <si>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</si>
  <si>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</si>
  <si>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</si>
  <si>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</si>
  <si>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</si>
  <si>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</si>
  <si>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</si>
  <si>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</si>
  <si>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</si>
  <si>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</si>
  <si>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</si>
  <si>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</si>
  <si>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</si>
  <si>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</si>
  <si>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</si>
  <si>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</si>
  <si>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</si>
  <si>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</si>
  <si>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</si>
  <si>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</si>
  <si>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</si>
  <si>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</si>
  <si>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</si>
  <si>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</si>
  <si>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</si>
  <si>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</si>
  <si>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</si>
  <si>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</si>
  <si>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</si>
  <si>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</si>
  <si>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</si>
  <si>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</si>
  <si>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</si>
  <si>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</si>
  <si>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</si>
  <si>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</si>
  <si>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</si>
  <si>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</si>
  <si>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</si>
  <si>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</si>
  <si>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</si>
  <si>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</si>
  <si>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</si>
  <si>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</si>
  <si>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</si>
  <si>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</si>
  <si>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</si>
  <si>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</si>
  <si>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</si>
  <si>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</si>
  <si>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</si>
  <si>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</si>
  <si>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</si>
  <si>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</si>
  <si>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</si>
  <si>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</si>
  <si>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</si>
  <si>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</si>
  <si>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</si>
  <si>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</si>
  <si>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</si>
  <si>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</si>
  <si>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</si>
  <si>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</si>
  <si>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</si>
  <si>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</si>
  <si>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</si>
  <si>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</si>
  <si>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</si>
  <si>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</si>
  <si>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</si>
  <si>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</si>
  <si>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</si>
  <si>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</si>
  <si>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</si>
  <si>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</si>
  <si>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</si>
  <si>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</si>
  <si>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</si>
  <si>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</si>
  <si>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</si>
  <si>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</si>
  <si>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</si>
  <si>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</si>
  <si>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</si>
  <si>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</si>
  <si>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</si>
  <si>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</si>
  <si>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</si>
  <si>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</si>
  <si>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</si>
  <si>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</si>
  <si>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</si>
  <si>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</si>
  <si>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</si>
  <si>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</si>
  <si>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</si>
  <si>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</si>
  <si>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</si>
  <si>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</si>
  <si>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</si>
  <si>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</si>
  <si>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</si>
  <si>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</si>
  <si>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</si>
  <si>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</si>
  <si>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</si>
  <si>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</si>
  <si>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</si>
  <si>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</si>
  <si>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</si>
  <si>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</si>
  <si>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</si>
  <si>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</si>
  <si>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</si>
  <si>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</si>
  <si>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</si>
  <si>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</si>
  <si>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</si>
  <si>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</si>
  <si>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</si>
  <si>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</si>
  <si>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</si>
  <si>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</si>
  <si>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</si>
  <si>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</si>
  <si>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</si>
  <si>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</si>
  <si>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</si>
  <si>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</si>
  <si>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</si>
  <si>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</si>
  <si>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</si>
  <si>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</si>
  <si>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</si>
  <si>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</si>
  <si>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</si>
  <si>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</si>
  <si>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</si>
  <si>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</si>
  <si>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</si>
  <si>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</si>
  <si>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</si>
  <si>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</si>
  <si>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</si>
  <si>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</si>
  <si>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</si>
  <si>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</si>
  <si>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</si>
  <si>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</si>
  <si>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</si>
  <si>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</si>
  <si>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</si>
  <si>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</si>
  <si>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</si>
  <si>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</si>
  <si>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</si>
  <si>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</si>
  <si>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</si>
  <si>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</si>
  <si>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</si>
  <si>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</si>
  <si>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</si>
  <si>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</si>
  <si>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</si>
  <si>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</si>
  <si>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</si>
  <si>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</si>
  <si>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</si>
  <si>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</si>
  <si>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</si>
  <si>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</si>
  <si>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</si>
  <si>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</si>
  <si>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</si>
  <si>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</si>
  <si>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</si>
  <si>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</si>
  <si>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</si>
  <si>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</si>
  <si>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</si>
  <si>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</si>
  <si>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</si>
  <si>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</si>
  <si>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</si>
  <si>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</si>
  <si>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</si>
  <si>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</si>
  <si>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</si>
  <si>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</si>
  <si>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</si>
  <si>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</si>
  <si>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</si>
  <si>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</si>
  <si>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</si>
  <si>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</si>
  <si>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</si>
  <si>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</si>
  <si>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</si>
  <si>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</si>
  <si>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</si>
  <si>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</si>
  <si>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</si>
  <si>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</si>
  <si>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</si>
  <si>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</si>
  <si>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</si>
  <si>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</si>
  <si>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</si>
  <si>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</si>
  <si>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</si>
  <si>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</si>
  <si>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</si>
  <si>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</si>
  <si>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</si>
  <si>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</si>
  <si>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</si>
  <si>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</si>
  <si>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</si>
  <si>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</si>
  <si>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</si>
  <si>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</si>
  <si>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</si>
  <si>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</si>
  <si>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</si>
  <si>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</si>
  <si>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</si>
  <si>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</si>
  <si>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</si>
  <si>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</si>
  <si>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</si>
  <si>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</si>
  <si>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</si>
  <si>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</si>
  <si>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</si>
  <si>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</si>
  <si>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</si>
  <si>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</si>
  <si>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</si>
  <si>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</si>
  <si>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</si>
  <si>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</si>
  <si>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</si>
  <si>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</si>
  <si>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</si>
  <si>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</si>
  <si>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</si>
  <si>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</si>
  <si>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</si>
  <si>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</si>
  <si>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</si>
  <si>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</si>
  <si>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</si>
  <si>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</si>
  <si>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</si>
  <si>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</si>
  <si>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</si>
  <si>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</si>
  <si>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</si>
  <si>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</si>
  <si>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</si>
  <si>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</si>
  <si>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</si>
  <si>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</si>
  <si>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</si>
  <si>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</si>
  <si>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</si>
  <si>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</si>
  <si>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</si>
  <si>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</si>
  <si>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</si>
  <si>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</si>
  <si>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</si>
  <si>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</si>
  <si>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</si>
  <si>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</si>
  <si>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</si>
  <si>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</si>
  <si>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</si>
  <si>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</si>
  <si>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</si>
  <si>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</si>
  <si>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</si>
  <si>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</si>
  <si>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</si>
  <si>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</si>
  <si>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</si>
  <si>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</si>
  <si>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</si>
  <si>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</si>
  <si>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</si>
  <si>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</si>
  <si>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</si>
  <si>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</si>
  <si>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</si>
  <si>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</si>
  <si>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</si>
  <si>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</si>
  <si>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</si>
  <si>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</si>
  <si>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</si>
  <si>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</si>
  <si>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</si>
  <si>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</si>
  <si>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</si>
  <si>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</si>
  <si>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</si>
  <si>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</si>
  <si>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</si>
  <si>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</si>
  <si>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</si>
  <si>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</si>
  <si>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</si>
  <si>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</si>
  <si>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</si>
  <si>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</si>
  <si>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</si>
  <si>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</si>
  <si>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</si>
  <si>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</si>
  <si>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</si>
  <si>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</si>
  <si>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</si>
  <si>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</si>
  <si>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</si>
  <si>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</si>
  <si>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</si>
  <si>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</si>
  <si>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</si>
  <si>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</si>
  <si>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</si>
  <si>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</si>
  <si>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</si>
  <si>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</si>
  <si>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</si>
  <si>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</si>
  <si>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</si>
  <si>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</si>
  <si>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</si>
  <si>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</si>
  <si>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</si>
  <si>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</si>
  <si>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</si>
  <si>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</si>
  <si>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</si>
  <si>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</si>
  <si>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</si>
  <si>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</si>
  <si>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</si>
  <si>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</si>
  <si>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</si>
  <si>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</si>
  <si>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</si>
  <si>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</si>
  <si>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</si>
  <si>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</si>
  <si>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</si>
  <si>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</si>
  <si>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</si>
  <si>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</si>
  <si>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</si>
  <si>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</si>
  <si>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</si>
  <si>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</si>
  <si>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</si>
  <si>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</si>
  <si>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</si>
  <si>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</si>
  <si>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</si>
  <si>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</si>
  <si>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</si>
  <si>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</si>
  <si>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</si>
  <si>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</si>
  <si>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</si>
  <si>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</si>
  <si>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</si>
  <si>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</si>
  <si>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</si>
  <si>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</si>
  <si>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</si>
  <si>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</si>
  <si>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</si>
  <si>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</si>
  <si>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</si>
  <si>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</si>
  <si>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</si>
  <si>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</si>
  <si>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</si>
  <si>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</si>
  <si>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</si>
  <si>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</si>
  <si>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</si>
  <si>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</si>
  <si>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</si>
  <si>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</si>
  <si>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</si>
  <si>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</si>
  <si>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</si>
  <si>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</si>
  <si>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</si>
  <si>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</si>
  <si>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</si>
  <si>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</si>
  <si>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</si>
  <si>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</si>
  <si>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</si>
  <si>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</si>
  <si>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</si>
  <si>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</si>
  <si>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</si>
  <si>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</si>
  <si>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</si>
  <si>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</si>
  <si>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</si>
  <si>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</si>
  <si>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</si>
  <si>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</si>
  <si>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</si>
  <si>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</si>
  <si>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</si>
  <si>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</si>
  <si>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</si>
  <si>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</si>
  <si>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</si>
  <si>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</si>
  <si>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</si>
  <si>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</si>
  <si>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</si>
  <si>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</si>
  <si>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</si>
  <si>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</si>
  <si>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</si>
  <si>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</si>
  <si>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</si>
  <si>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</si>
  <si>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</si>
  <si>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</si>
  <si>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</si>
  <si>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</si>
  <si>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</si>
  <si>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</si>
  <si>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</si>
  <si>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</si>
  <si>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</si>
  <si>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</si>
  <si>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</si>
  <si>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</si>
  <si>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</si>
  <si>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</si>
  <si>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</si>
  <si>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</si>
  <si>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</si>
  <si>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</si>
  <si>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</si>
  <si>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</si>
  <si>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</si>
  <si>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</si>
  <si>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</si>
  <si>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</si>
  <si>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</si>
  <si>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</si>
  <si>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</si>
  <si>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</si>
  <si>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</si>
  <si>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</si>
  <si>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</si>
  <si>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</si>
  <si>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</si>
  <si>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</si>
  <si>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</si>
  <si>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</si>
  <si>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</si>
  <si>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</si>
  <si>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</si>
  <si>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</si>
  <si>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</si>
  <si>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</si>
  <si>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</si>
  <si>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</si>
  <si>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</si>
  <si>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</si>
  <si>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</si>
  <si>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</si>
  <si>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</si>
  <si>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</si>
  <si>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</si>
  <si>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</si>
  <si>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</si>
  <si>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</si>
  <si>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</si>
  <si>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</si>
  <si>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</si>
  <si>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</si>
  <si>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</si>
  <si>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</si>
  <si>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</si>
  <si>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</si>
  <si>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</si>
  <si>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</si>
  <si>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</si>
  <si>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</si>
  <si>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</si>
  <si>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</si>
  <si>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</si>
  <si>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</si>
  <si>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</si>
  <si>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</si>
  <si>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</si>
  <si>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</si>
  <si>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</si>
  <si>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</si>
  <si>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</si>
  <si>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</si>
  <si>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</si>
  <si>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</si>
  <si>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</si>
  <si>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</si>
  <si>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</si>
  <si>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</si>
  <si>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</si>
  <si>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</si>
  <si>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</si>
  <si>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</si>
  <si>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</si>
  <si>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</si>
  <si>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</si>
  <si>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</si>
  <si>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</si>
  <si>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</si>
  <si>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</si>
  <si>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</si>
  <si>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</si>
  <si>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</si>
  <si>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</si>
  <si>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</si>
  <si>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</si>
  <si>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</si>
  <si>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</si>
  <si>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</si>
  <si>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</si>
  <si>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</si>
  <si>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</si>
  <si>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</si>
  <si>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</si>
  <si>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</si>
  <si>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</si>
  <si>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</si>
  <si>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</si>
  <si>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</si>
  <si>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</si>
  <si>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</si>
  <si>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</si>
  <si>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</si>
  <si>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</si>
  <si>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</si>
  <si>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</si>
  <si>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</si>
  <si>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</si>
  <si>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</si>
  <si>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</si>
  <si>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</si>
  <si>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</si>
  <si>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</si>
  <si>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</si>
  <si>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</si>
  <si>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</si>
  <si>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</si>
  <si>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</si>
  <si>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</si>
  <si>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</si>
  <si>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</si>
  <si>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</si>
  <si>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</si>
  <si>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</si>
  <si>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</si>
  <si>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</si>
  <si>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</si>
  <si>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</si>
  <si>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</si>
  <si>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</si>
  <si>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</si>
  <si>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</si>
  <si>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</si>
  <si>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</si>
  <si>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</si>
  <si>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</si>
  <si>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</si>
  <si>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</si>
  <si>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</si>
  <si>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</si>
  <si>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</si>
  <si>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</si>
  <si>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</si>
  <si>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</si>
  <si>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</si>
  <si>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</si>
  <si>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</si>
  <si>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</si>
  <si>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</si>
  <si>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</si>
  <si>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</si>
  <si>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</si>
  <si>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</si>
  <si>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</si>
  <si>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</si>
  <si>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</si>
  <si>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</si>
  <si>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</si>
  <si>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</si>
  <si>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</si>
  <si>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</si>
  <si>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</si>
  <si>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</si>
  <si>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</si>
  <si>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</si>
  <si>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</si>
  <si>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</si>
  <si>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</si>
  <si>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</si>
  <si>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</si>
  <si>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</si>
  <si>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</si>
  <si>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</si>
  <si>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</si>
  <si>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</si>
  <si>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</si>
  <si>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</si>
  <si>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</si>
  <si>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</si>
  <si>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</si>
  <si>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</si>
  <si>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</si>
  <si>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</si>
  <si>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</si>
  <si>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</si>
  <si>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</si>
  <si>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</si>
  <si>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</si>
  <si>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</si>
  <si>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</si>
  <si>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</si>
  <si>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</si>
  <si>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</si>
  <si>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</si>
  <si>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</si>
  <si>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</si>
  <si>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</si>
  <si>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</si>
  <si>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</si>
  <si>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</si>
  <si>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</si>
  <si>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</si>
  <si>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</si>
  <si>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</si>
  <si>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</si>
  <si>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</si>
  <si>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</si>
  <si>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</si>
  <si>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</si>
  <si>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</si>
  <si>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</si>
  <si>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</si>
  <si>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</si>
  <si>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</si>
  <si>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</si>
  <si>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</si>
  <si>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</si>
  <si>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</si>
  <si>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</si>
  <si>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</si>
  <si>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</si>
  <si>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</si>
  <si>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</si>
  <si>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</si>
  <si>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</si>
  <si>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</si>
  <si>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</si>
  <si>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</si>
  <si>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</si>
  <si>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</si>
  <si>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</si>
  <si>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</si>
  <si>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</si>
  <si>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</si>
  <si>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</si>
  <si>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</si>
  <si>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</si>
  <si>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</si>
  <si>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</si>
  <si>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</si>
  <si>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</si>
  <si>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</si>
  <si>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</si>
  <si>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</si>
  <si>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</si>
  <si>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</si>
  <si>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</si>
  <si>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</si>
  <si>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</si>
  <si>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</si>
  <si>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</si>
  <si>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</si>
  <si>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</si>
  <si>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</si>
  <si>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</si>
  <si>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</si>
  <si>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</si>
  <si>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</si>
  <si>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</si>
  <si>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</si>
  <si>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</si>
  <si>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</si>
  <si>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</si>
  <si>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</si>
  <si>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</si>
  <si>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</si>
  <si>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</si>
  <si>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</si>
  <si>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</si>
  <si>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</si>
  <si>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</si>
  <si>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</si>
  <si>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</si>
  <si>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</si>
  <si>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</si>
  <si>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</si>
  <si>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</si>
  <si>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</si>
  <si>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</si>
  <si>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</si>
  <si>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</si>
  <si>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</si>
  <si>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</si>
  <si>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</si>
  <si>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</si>
  <si>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</si>
  <si>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</si>
  <si>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</si>
  <si>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</si>
  <si>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</si>
  <si>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</si>
  <si>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</si>
  <si>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</si>
  <si>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</si>
  <si>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</si>
  <si>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</si>
  <si>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</si>
  <si>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</si>
  <si>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</si>
  <si>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</si>
  <si>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</si>
  <si>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</si>
  <si>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</si>
  <si>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</si>
  <si>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</si>
  <si>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</si>
  <si>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</si>
  <si>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</si>
  <si>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</si>
  <si>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</si>
  <si>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</si>
  <si>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</si>
  <si>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</si>
  <si>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</si>
  <si>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</si>
  <si>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</si>
  <si>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</si>
  <si>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</si>
  <si>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</si>
  <si>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</si>
  <si>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</si>
  <si>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</si>
  <si>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</si>
  <si>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</si>
  <si>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</si>
  <si>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</si>
  <si>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</si>
  <si>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</si>
  <si>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</si>
  <si>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</si>
  <si>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</si>
  <si>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</si>
  <si>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</si>
  <si>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</si>
  <si>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</si>
  <si>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</si>
  <si>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</si>
  <si>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</si>
  <si>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</si>
  <si>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</si>
  <si>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</si>
  <si>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</si>
  <si>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</si>
  <si>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</si>
  <si>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</si>
  <si>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</si>
  <si>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</si>
  <si>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</si>
  <si>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</si>
  <si>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</si>
  <si>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</si>
  <si>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</si>
  <si>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</si>
  <si>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</si>
  <si>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</si>
  <si>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</si>
  <si>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</si>
  <si>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</si>
  <si>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</si>
  <si>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</si>
  <si>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</si>
  <si>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</si>
  <si>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</si>
  <si>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</si>
  <si>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</si>
  <si>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</si>
  <si>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</si>
  <si>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</si>
  <si>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</si>
  <si>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</si>
  <si>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</si>
  <si>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</si>
  <si>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</si>
  <si>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</si>
  <si>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</si>
  <si>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</si>
  <si>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</si>
  <si>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</si>
  <si>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</si>
  <si>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</si>
  <si>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</si>
  <si>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</si>
  <si>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</si>
  <si>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</si>
  <si>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</si>
  <si>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</si>
  <si>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</si>
  <si>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</si>
  <si>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</si>
  <si>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</si>
  <si>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</si>
  <si>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</si>
  <si>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</si>
  <si>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</si>
  <si>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</si>
  <si>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</si>
  <si>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</si>
  <si>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</si>
  <si>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</si>
  <si>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</si>
  <si>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</si>
  <si>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</si>
  <si>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</si>
  <si>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</si>
  <si>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</si>
  <si>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</si>
  <si>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</si>
  <si>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</si>
  <si>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</si>
  <si>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</si>
  <si>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</si>
  <si>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</si>
  <si>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</si>
  <si>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</si>
  <si>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</si>
  <si>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</si>
  <si>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</si>
  <si>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</si>
  <si>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</si>
  <si>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</si>
  <si>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</si>
  <si>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</si>
  <si>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</si>
  <si>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</si>
  <si>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</si>
  <si>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</si>
  <si>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</si>
  <si>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</si>
  <si>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</si>
  <si>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</si>
  <si>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</si>
  <si>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</si>
  <si>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</si>
  <si>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</si>
  <si>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</si>
  <si>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</si>
  <si>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</si>
  <si>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</si>
  <si>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</si>
  <si>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</si>
  <si>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</si>
  <si>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</si>
  <si>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</si>
  <si>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</si>
  <si>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</si>
  <si>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</si>
  <si>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</si>
  <si>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</si>
  <si>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</si>
  <si>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</si>
  <si>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</si>
  <si>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</si>
  <si>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</si>
  <si>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</si>
  <si>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</si>
  <si>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</si>
  <si>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</si>
  <si>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</si>
  <si>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</si>
  <si>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</si>
  <si>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</si>
  <si>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</si>
  <si>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</si>
  <si>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</si>
  <si>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</si>
  <si>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</si>
  <si>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</si>
  <si>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</si>
  <si>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</si>
  <si>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</si>
  <si>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</si>
  <si>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</si>
  <si>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</si>
  <si>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</si>
  <si>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</si>
  <si>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</si>
  <si>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</si>
  <si>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</si>
  <si>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</si>
  <si>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</si>
  <si>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</si>
  <si>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</si>
  <si>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</si>
  <si>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</si>
  <si>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</si>
  <si>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</si>
  <si>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</si>
  <si>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</si>
  <si>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</si>
  <si>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</si>
  <si>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</si>
  <si>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</si>
  <si>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</si>
  <si>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</si>
  <si>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</si>
  <si>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</si>
  <si>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</si>
  <si>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</si>
  <si>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</si>
  <si>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</si>
  <si>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</si>
  <si>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</si>
  <si>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</si>
  <si>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</si>
  <si>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</si>
  <si>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</si>
  <si>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</si>
  <si>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</si>
  <si>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</si>
  <si>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</si>
  <si>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</si>
  <si>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</si>
  <si>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</si>
  <si>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</si>
  <si>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</si>
  <si>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</si>
  <si>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</si>
  <si>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</si>
  <si>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</si>
  <si>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</si>
  <si>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</si>
  <si>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</si>
  <si>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</si>
  <si>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</si>
  <si>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</si>
  <si>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</si>
  <si>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</si>
  <si>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</si>
  <si>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</si>
  <si>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</si>
  <si>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</si>
  <si>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</si>
  <si>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</si>
  <si>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</si>
  <si>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</si>
  <si>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</si>
  <si>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</si>
  <si>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</si>
  <si>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</si>
  <si>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</si>
  <si>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</si>
  <si>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</si>
  <si>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</si>
  <si>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</si>
  <si>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</si>
  <si>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</si>
  <si>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</si>
  <si>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</si>
  <si>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</si>
  <si>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</si>
  <si>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</si>
  <si>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</si>
  <si>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</si>
  <si>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</si>
  <si>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</si>
  <si>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</si>
  <si>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</si>
  <si>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</si>
  <si>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</si>
  <si>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</si>
  <si>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</si>
  <si>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</si>
  <si>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</si>
  <si>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</si>
  <si>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</si>
  <si>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</si>
  <si>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</si>
  <si>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</si>
  <si>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</si>
  <si>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</si>
  <si>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</si>
  <si>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</si>
  <si>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</si>
  <si>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</si>
  <si>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</si>
  <si>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</si>
  <si>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</si>
  <si>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</si>
  <si>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</si>
  <si>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</si>
  <si>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</si>
  <si>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</si>
  <si>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</si>
  <si>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</si>
  <si>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</si>
  <si>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</si>
  <si>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</si>
  <si>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</si>
  <si>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</si>
  <si>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</si>
  <si>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</si>
  <si>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</si>
  <si>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</si>
  <si>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</si>
  <si>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</si>
  <si>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</si>
  <si>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</si>
  <si>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</si>
  <si>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</si>
  <si>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</si>
  <si>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</si>
  <si>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</si>
  <si>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</si>
  <si>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</si>
  <si>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</si>
  <si>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</si>
  <si>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</si>
  <si>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</si>
  <si>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</si>
  <si>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</si>
  <si>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</si>
  <si>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</si>
  <si>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</si>
  <si>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</si>
  <si>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</si>
  <si>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</si>
  <si>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</si>
  <si>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</si>
  <si>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</si>
  <si>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</si>
  <si>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</si>
  <si>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</si>
  <si>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</si>
  <si>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</si>
  <si>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</si>
  <si>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</si>
  <si>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</si>
  <si>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</si>
  <si>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</si>
  <si>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</si>
  <si>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</si>
  <si>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</si>
  <si>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</si>
  <si>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</si>
  <si>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</si>
  <si>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</si>
  <si>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</si>
  <si>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</si>
  <si>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</si>
  <si>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</si>
  <si>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</si>
  <si>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</si>
  <si>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</si>
  <si>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</si>
  <si>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</si>
  <si>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</si>
  <si>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</si>
  <si>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</si>
  <si>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</si>
  <si>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</si>
  <si>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</si>
  <si>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</si>
  <si>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</si>
  <si>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</si>
  <si>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</si>
  <si>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</si>
  <si>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</si>
  <si>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</si>
  <si>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</si>
  <si>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</si>
  <si>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</si>
  <si>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</si>
  <si>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</si>
  <si>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</si>
  <si>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</si>
  <si>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</si>
  <si>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</si>
  <si>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</si>
  <si>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</si>
  <si>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</si>
  <si>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</si>
  <si>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</si>
  <si>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</si>
  <si>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</si>
  <si>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</si>
  <si>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</si>
  <si>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</si>
  <si>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</si>
  <si>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</si>
  <si>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</si>
  <si>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</si>
  <si>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</si>
  <si>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</si>
  <si>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</si>
  <si>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</si>
  <si>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</si>
  <si>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</si>
  <si>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</si>
  <si>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</si>
  <si>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</si>
  <si>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</si>
  <si>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</si>
  <si>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</si>
  <si>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</si>
  <si>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</si>
  <si>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</si>
  <si>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</si>
  <si>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</si>
  <si>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</si>
  <si>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</si>
  <si>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</si>
  <si>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</si>
  <si>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</si>
  <si>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</si>
  <si>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</si>
  <si>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</si>
  <si>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</si>
  <si>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</si>
  <si>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</si>
  <si>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</si>
  <si>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</si>
  <si>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</si>
  <si>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</si>
  <si>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</si>
  <si>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</si>
  <si>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</si>
  <si>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</si>
  <si>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</si>
  <si>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</si>
  <si>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</si>
  <si>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</si>
  <si>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</si>
  <si>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</si>
  <si>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</si>
  <si>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</si>
  <si>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</si>
  <si>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</si>
  <si>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</si>
  <si>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</si>
  <si>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</si>
  <si>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</si>
  <si>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</si>
  <si>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</si>
  <si>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</si>
  <si>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</si>
  <si>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</si>
  <si>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</si>
  <si>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</si>
  <si>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</si>
  <si>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</si>
  <si>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</si>
  <si>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</si>
  <si>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</si>
  <si>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</si>
  <si>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</si>
  <si>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</si>
  <si>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</si>
  <si>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</si>
  <si>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</si>
  <si>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</si>
  <si>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</si>
  <si>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</si>
  <si>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</si>
  <si>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</si>
  <si>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</si>
  <si>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</si>
  <si>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</si>
  <si>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</si>
  <si>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</si>
  <si>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</si>
  <si>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</si>
  <si>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</si>
  <si>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</si>
  <si>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</si>
  <si>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</si>
  <si>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</si>
  <si>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</si>
  <si>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</si>
  <si>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</si>
  <si>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</si>
  <si>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</si>
  <si>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</si>
  <si>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</si>
  <si>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</si>
  <si>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</si>
  <si>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</si>
  <si>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</si>
  <si>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</si>
  <si>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</si>
  <si>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</si>
  <si>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</si>
  <si>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</si>
  <si>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</si>
  <si>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</si>
  <si>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</si>
  <si>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</si>
  <si>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</si>
  <si>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</si>
  <si>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</si>
  <si>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</si>
  <si>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</si>
  <si>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</si>
  <si>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</si>
  <si>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</si>
  <si>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</si>
  <si>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</si>
  <si>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</si>
  <si>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</si>
  <si>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</si>
  <si>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</si>
  <si>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</si>
  <si>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</si>
  <si>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</si>
  <si>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</si>
  <si>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</si>
  <si>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</si>
  <si>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</si>
  <si>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</si>
  <si>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</si>
  <si>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</si>
  <si>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</si>
  <si>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</si>
  <si>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</si>
  <si>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</si>
  <si>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</si>
  <si>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</si>
  <si>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</si>
  <si>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</si>
  <si>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</si>
  <si>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</si>
  <si>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</si>
  <si>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</si>
  <si>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</si>
  <si>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</si>
  <si>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</si>
  <si>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</si>
  <si>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</si>
  <si>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</si>
  <si>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</si>
  <si>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</si>
  <si>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</si>
  <si>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</si>
  <si>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</si>
  <si>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</si>
  <si>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</si>
  <si>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</si>
  <si>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</si>
  <si>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</si>
  <si>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</si>
  <si>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</si>
  <si>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</si>
  <si>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</si>
  <si>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</si>
  <si>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</si>
  <si>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</si>
  <si>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</si>
  <si>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</si>
  <si>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</si>
  <si>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</si>
  <si>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</si>
  <si>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</si>
  <si>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</si>
  <si>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</si>
  <si>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</si>
  <si>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</si>
  <si>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</si>
  <si>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</si>
  <si>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</si>
  <si>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</si>
  <si>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</si>
  <si>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</si>
  <si>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</si>
  <si>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</si>
  <si>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</si>
  <si>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</si>
  <si>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</si>
  <si>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</si>
  <si>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</si>
  <si>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</si>
  <si>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</si>
  <si>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</si>
  <si>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</si>
  <si>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</si>
  <si>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</si>
  <si>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</si>
  <si>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</si>
  <si>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</si>
  <si>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</si>
  <si>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</si>
  <si>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</si>
  <si>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</si>
  <si>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</si>
  <si>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</si>
  <si>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</si>
  <si>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</si>
  <si>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</si>
  <si>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</si>
  <si>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</si>
  <si>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</si>
  <si>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</si>
  <si>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</si>
  <si>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</si>
  <si>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</si>
  <si>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</si>
  <si>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</si>
  <si>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</si>
  <si>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</si>
  <si>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</si>
  <si>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</si>
  <si>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</si>
  <si>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</si>
  <si>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</si>
  <si>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</si>
  <si>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</si>
  <si>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</si>
  <si>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</si>
  <si>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</si>
  <si>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</si>
  <si>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</si>
  <si>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</si>
  <si>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</si>
  <si>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</si>
  <si>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</si>
  <si>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</si>
  <si>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</si>
  <si>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</si>
  <si>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</si>
  <si>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</si>
  <si>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</si>
  <si>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</si>
  <si>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</si>
  <si>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</si>
  <si>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</si>
  <si>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</si>
  <si>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</si>
  <si>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</si>
  <si>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</si>
  <si>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</si>
  <si>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</si>
  <si>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</si>
  <si>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</si>
  <si>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</si>
  <si>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</si>
  <si>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</si>
  <si>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</si>
  <si>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</si>
  <si>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</si>
  <si>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</si>
  <si>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</si>
  <si>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</si>
  <si>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</si>
  <si>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</si>
  <si>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</si>
  <si>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</si>
  <si>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</si>
  <si>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</si>
  <si>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</si>
  <si>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</si>
  <si>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</si>
  <si>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</si>
  <si>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</si>
  <si>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</si>
  <si>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</si>
  <si>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</si>
  <si>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</si>
  <si>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</si>
  <si>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</si>
  <si>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</si>
  <si>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</si>
  <si>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</si>
  <si>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</si>
  <si>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</si>
  <si>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</si>
  <si>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</si>
  <si>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</si>
  <si>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</si>
  <si>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</si>
  <si>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</si>
  <si>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</si>
  <si>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</si>
  <si>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</si>
  <si>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</si>
  <si>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</si>
  <si>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</si>
  <si>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</si>
  <si>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</si>
  <si>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</si>
  <si>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</si>
  <si>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</si>
  <si>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</si>
  <si>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</si>
  <si>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</si>
  <si>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</si>
  <si>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</si>
  <si>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</si>
  <si>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</si>
  <si>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</si>
  <si>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</si>
  <si>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</si>
  <si>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</si>
  <si>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</si>
  <si>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</si>
  <si>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</si>
  <si>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</si>
  <si>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</si>
  <si>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</si>
  <si>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</si>
  <si>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</si>
  <si>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</si>
  <si>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</si>
  <si>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</si>
  <si>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</si>
  <si>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</si>
  <si>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</si>
  <si>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</si>
  <si>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</si>
  <si>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</si>
  <si>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</si>
  <si>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</si>
  <si>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</si>
  <si>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</si>
  <si>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</si>
  <si>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</si>
  <si>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</si>
  <si>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</si>
  <si>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</si>
  <si>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</si>
  <si>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</si>
  <si>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</si>
  <si>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</si>
  <si>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</si>
  <si>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</si>
  <si>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</si>
  <si>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</si>
  <si>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</si>
  <si>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</si>
  <si>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</si>
  <si>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</si>
  <si>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</si>
  <si>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</si>
  <si>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</si>
  <si>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</si>
  <si>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</si>
  <si>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</si>
  <si>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</si>
  <si>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</si>
  <si>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</si>
  <si>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</si>
  <si>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</si>
  <si>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</si>
  <si>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</si>
  <si>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</si>
  <si>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</si>
  <si>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</si>
  <si>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</si>
  <si>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</si>
  <si>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</si>
  <si>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</si>
  <si>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</si>
  <si>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</si>
  <si>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</si>
  <si>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</si>
  <si>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</si>
  <si>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</si>
  <si>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</si>
  <si>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</si>
  <si>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</si>
  <si>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</si>
  <si>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</si>
  <si>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</si>
  <si>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</si>
  <si>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</si>
  <si>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</si>
  <si>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</si>
  <si>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</si>
  <si>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</si>
  <si>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</si>
  <si>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</si>
  <si>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</si>
  <si>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</si>
  <si>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</si>
  <si>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</si>
  <si>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</si>
  <si>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</si>
  <si>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</si>
  <si>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</si>
  <si>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</si>
  <si>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</si>
  <si>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</si>
  <si>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</si>
  <si>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</si>
  <si>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</si>
  <si>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</si>
  <si>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</si>
  <si>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</si>
  <si>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</si>
  <si>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</si>
  <si>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</si>
  <si>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</si>
  <si>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</si>
  <si>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</si>
  <si>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</si>
  <si>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</si>
  <si>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</si>
  <si>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</si>
  <si>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</si>
  <si>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</si>
  <si>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</si>
  <si>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</si>
  <si>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</si>
  <si>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</si>
  <si>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</si>
  <si>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</si>
  <si>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</si>
  <si>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</si>
  <si>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</si>
  <si>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</si>
  <si>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</si>
  <si>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</si>
  <si>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</si>
  <si>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</si>
  <si>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</si>
  <si>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</si>
  <si>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</si>
  <si>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</si>
  <si>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</si>
  <si>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</si>
  <si>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</si>
  <si>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</si>
  <si>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</si>
  <si>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</si>
  <si>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</si>
  <si>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</si>
  <si>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</si>
  <si>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</si>
  <si>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</si>
  <si>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</si>
  <si>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</si>
  <si>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</si>
  <si>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</si>
  <si>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</si>
  <si>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</si>
  <si>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</si>
  <si>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</si>
  <si>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</si>
  <si>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</si>
  <si>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</si>
  <si>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</si>
  <si>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</si>
  <si>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</si>
  <si>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</si>
  <si>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</si>
  <si>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</si>
  <si>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</si>
  <si>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</si>
  <si>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</si>
  <si>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</si>
  <si>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</si>
  <si>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</si>
  <si>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</si>
  <si>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</si>
  <si>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</si>
  <si>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</si>
  <si>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</si>
  <si>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</si>
  <si>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</si>
  <si>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</si>
  <si>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</si>
  <si>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</si>
  <si>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</si>
  <si>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</si>
  <si>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</si>
  <si>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</si>
  <si>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</si>
  <si>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</si>
  <si>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</si>
  <si>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</si>
  <si>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</si>
  <si>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</si>
  <si>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</si>
  <si>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</si>
  <si>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</si>
  <si>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</si>
  <si>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</si>
  <si>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</si>
  <si>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</si>
  <si>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</si>
  <si>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</si>
  <si>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</si>
  <si>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</si>
  <si>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</si>
  <si>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</si>
  <si>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</si>
  <si>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</si>
  <si>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</si>
  <si>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</si>
  <si>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</si>
  <si>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</si>
  <si>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</si>
  <si>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</si>
  <si>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</si>
  <si>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</si>
  <si>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</si>
  <si>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</si>
  <si>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</si>
  <si>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</si>
  <si>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</si>
  <si>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</si>
  <si>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</si>
  <si>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</si>
  <si>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</si>
  <si>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</si>
  <si>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</si>
  <si>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</si>
  <si>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</si>
  <si>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</si>
  <si>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</si>
  <si>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</si>
  <si>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</si>
  <si>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</si>
  <si>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</si>
  <si>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</si>
  <si>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</si>
  <si>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</si>
  <si>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</si>
  <si>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</si>
  <si>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</si>
  <si>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</si>
  <si>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</si>
  <si>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</si>
  <si>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</si>
  <si>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</si>
  <si>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</si>
  <si>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</si>
  <si>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</si>
  <si>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</si>
  <si>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</si>
  <si>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</si>
  <si>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</si>
  <si>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</si>
  <si>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</si>
  <si>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</si>
  <si>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</si>
  <si>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</si>
  <si>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</si>
  <si>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</si>
  <si>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</si>
  <si>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</si>
  <si>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</si>
  <si>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</si>
  <si>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</si>
  <si>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</si>
  <si>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</si>
  <si>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</si>
  <si>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</si>
  <si>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</si>
  <si>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</si>
  <si>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</si>
  <si>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</si>
  <si>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</si>
  <si>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</si>
  <si>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</si>
  <si>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</si>
  <si>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</si>
  <si>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</si>
  <si>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</si>
  <si>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</si>
  <si>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</si>
  <si>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</si>
  <si>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</si>
  <si>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</si>
  <si>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</si>
  <si>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</si>
  <si>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</si>
  <si>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</si>
  <si>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</si>
  <si>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</si>
  <si>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</si>
  <si>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</si>
  <si>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</si>
  <si>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</si>
  <si>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</si>
  <si>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</si>
  <si>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</si>
  <si>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</si>
  <si>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</si>
  <si>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</si>
  <si>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</si>
  <si>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</si>
  <si>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</si>
  <si>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</si>
  <si>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</si>
  <si>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</si>
  <si>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</si>
  <si>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</si>
  <si>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</si>
  <si>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</si>
  <si>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</si>
  <si>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</si>
  <si>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</si>
  <si>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</si>
  <si>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</si>
  <si>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</si>
  <si>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</si>
  <si>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</si>
  <si>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</si>
  <si>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</si>
  <si>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</si>
  <si>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</si>
  <si>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</si>
  <si>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</si>
  <si>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</si>
  <si>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</si>
  <si>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</si>
  <si>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</si>
  <si>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</si>
  <si>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</si>
  <si>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</si>
  <si>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</si>
  <si>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</si>
  <si>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</si>
  <si>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</si>
  <si>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</si>
  <si>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</si>
  <si>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</si>
  <si>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</si>
  <si>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</si>
  <si>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</si>
  <si>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</si>
  <si>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</si>
  <si>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</si>
  <si>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</si>
  <si>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</si>
  <si>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</si>
  <si>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</si>
  <si>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</si>
  <si>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</si>
  <si>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</si>
  <si>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</si>
  <si>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</si>
  <si>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</si>
  <si>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</si>
  <si>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</si>
  <si>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</si>
  <si>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</si>
  <si>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</si>
  <si>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</si>
  <si>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</si>
  <si>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</si>
  <si>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</si>
  <si>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</si>
  <si>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</si>
  <si>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</si>
  <si>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</si>
  <si>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</si>
  <si>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</si>
  <si>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</si>
  <si>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</si>
  <si>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</si>
  <si>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</si>
  <si>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</si>
  <si>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</si>
  <si>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</si>
  <si>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</si>
  <si>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</si>
  <si>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</si>
  <si>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</si>
  <si>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</si>
  <si>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</si>
  <si>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</si>
  <si>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</si>
  <si>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</si>
  <si>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</si>
  <si>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</si>
  <si>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</si>
  <si>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</si>
  <si>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</si>
  <si>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</si>
  <si>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</si>
  <si>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</si>
  <si>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</si>
  <si>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</si>
  <si>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</si>
  <si>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</si>
  <si>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</si>
  <si>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</si>
  <si>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</si>
  <si>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</si>
  <si>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</si>
  <si>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</si>
  <si>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</si>
  <si>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</si>
  <si>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</si>
  <si>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</si>
  <si>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</si>
  <si>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</si>
  <si>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</si>
  <si>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</si>
  <si>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</si>
  <si>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</si>
  <si>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</si>
  <si>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</si>
  <si>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</si>
  <si>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</si>
  <si>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</si>
  <si>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</si>
  <si>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</si>
  <si>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</si>
  <si>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</si>
  <si>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</si>
  <si>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</si>
  <si>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</si>
  <si>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</si>
  <si>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</si>
  <si>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</si>
  <si>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</si>
  <si>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</si>
  <si>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</si>
  <si>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</si>
  <si>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</si>
  <si>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</si>
  <si>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</si>
  <si>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</si>
  <si>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</si>
  <si>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</si>
  <si>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</si>
  <si>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</si>
  <si>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</si>
  <si>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</si>
  <si>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</si>
  <si>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</si>
  <si>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</si>
  <si>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</si>
  <si>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</si>
  <si>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</si>
  <si>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</si>
  <si>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</si>
  <si>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</si>
  <si>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</si>
  <si>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</si>
  <si>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</si>
  <si>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</si>
  <si>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</si>
  <si>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</si>
  <si>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</si>
  <si>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</si>
  <si>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</si>
  <si>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</si>
  <si>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</si>
  <si>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</si>
  <si>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</si>
  <si>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</si>
  <si>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</si>
  <si>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</si>
  <si>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</si>
  <si>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</si>
  <si>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</si>
  <si>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</si>
  <si>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</si>
  <si>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</si>
  <si>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</si>
  <si>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</si>
  <si>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</si>
  <si>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</si>
  <si>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</si>
  <si>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</si>
  <si>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</si>
  <si>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</si>
  <si>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</si>
  <si>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</si>
  <si>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</si>
  <si>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</si>
  <si>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</si>
  <si>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</si>
  <si>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</si>
  <si>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</si>
  <si>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</si>
  <si>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</si>
  <si>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</si>
  <si>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</si>
  <si>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</si>
  <si>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</si>
  <si>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</si>
  <si>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</si>
  <si>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</si>
  <si>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</si>
  <si>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</si>
  <si>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</si>
  <si>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</si>
  <si>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</si>
  <si>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</si>
  <si>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</si>
  <si>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</si>
  <si>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</si>
  <si>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</si>
  <si>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</si>
  <si>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</si>
  <si>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</si>
  <si>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</si>
  <si>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</si>
  <si>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</si>
  <si>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</si>
  <si>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</si>
  <si>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</si>
  <si>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</si>
  <si>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</si>
  <si>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</si>
  <si>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</si>
  <si>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</si>
  <si>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</si>
  <si>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</si>
  <si>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</si>
  <si>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</si>
  <si>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</si>
  <si>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</si>
  <si>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</si>
  <si>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</si>
  <si>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</si>
  <si>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</si>
  <si>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</si>
  <si>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</si>
  <si>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</si>
  <si>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</si>
  <si>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</si>
  <si>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</si>
  <si>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</si>
  <si>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</si>
  <si>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</si>
  <si>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</si>
  <si>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</si>
  <si>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</si>
  <si>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</si>
  <si>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</si>
  <si>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</si>
  <si>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</si>
  <si>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</si>
  <si>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</si>
  <si>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</si>
  <si>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</si>
  <si>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</si>
  <si>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</si>
  <si>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</si>
  <si>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</si>
  <si>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</si>
  <si>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</si>
  <si>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</si>
  <si>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</si>
  <si>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</si>
  <si>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</si>
  <si>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</si>
  <si>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</si>
  <si>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</si>
  <si>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</si>
  <si>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</si>
  <si>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</si>
  <si>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</si>
  <si>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</si>
  <si>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</si>
  <si>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</si>
  <si>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</si>
  <si>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</si>
  <si>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</si>
  <si>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</si>
  <si>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</si>
  <si>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</si>
  <si>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</si>
  <si>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</si>
  <si>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</si>
  <si>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</si>
  <si>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</si>
  <si>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</si>
  <si>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</si>
  <si>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</si>
  <si>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</si>
  <si>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</si>
  <si>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</si>
  <si>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</si>
  <si>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</si>
  <si>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</si>
  <si>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</si>
  <si>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</si>
  <si>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</si>
  <si>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</si>
  <si>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</si>
  <si>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</si>
  <si>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</si>
  <si>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</si>
  <si>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</si>
  <si>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</si>
  <si>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</si>
  <si>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</si>
  <si>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</si>
  <si>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</si>
  <si>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</si>
  <si>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</si>
  <si>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</si>
  <si>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</si>
  <si>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</si>
  <si>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</si>
  <si>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</si>
  <si>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</si>
  <si>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</si>
  <si>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</si>
  <si>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</si>
  <si>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</si>
  <si>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</si>
  <si>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</si>
  <si>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</si>
  <si>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</si>
  <si>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</si>
  <si>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</si>
  <si>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</si>
  <si>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</si>
  <si>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</si>
  <si>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</si>
  <si>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</si>
  <si>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</si>
  <si>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</si>
  <si>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</si>
  <si>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</si>
  <si>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</si>
  <si>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</si>
  <si>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</si>
  <si>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</si>
  <si>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</si>
  <si>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</si>
  <si>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</si>
  <si>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</si>
  <si>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</si>
  <si>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</si>
  <si>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</si>
  <si>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</si>
  <si>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</si>
  <si>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</si>
  <si>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</si>
  <si>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</si>
  <si>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</si>
  <si>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</si>
  <si>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</si>
  <si>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</si>
  <si>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</si>
  <si>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</si>
  <si>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</si>
  <si>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</si>
  <si>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</si>
  <si>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</si>
  <si>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</si>
  <si>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</si>
  <si>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</si>
  <si>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</si>
  <si>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</si>
  <si>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</si>
  <si>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</si>
  <si>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</si>
  <si>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</si>
  <si>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</si>
  <si>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</si>
  <si>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</si>
  <si>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</si>
  <si>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</si>
  <si>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</si>
  <si>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</si>
  <si>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</si>
  <si>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</si>
  <si>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</si>
  <si>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</si>
  <si>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</si>
  <si>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</si>
  <si>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</si>
  <si>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</si>
  <si>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</si>
  <si>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</si>
  <si>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</si>
  <si>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</si>
  <si>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</si>
  <si>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</si>
  <si>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</si>
  <si>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</si>
  <si>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</si>
  <si>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</si>
  <si>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</si>
  <si>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</si>
  <si>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</si>
  <si>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</si>
  <si>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</si>
  <si>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</si>
  <si>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</si>
  <si>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</si>
  <si>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</si>
  <si>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</si>
  <si>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</si>
  <si>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</si>
  <si>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</si>
  <si>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</si>
  <si>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</si>
  <si>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</si>
  <si>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</si>
  <si>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</si>
  <si>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</si>
  <si>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</si>
  <si>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</si>
  <si>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</si>
  <si>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</si>
  <si>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</si>
  <si>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</si>
  <si>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</si>
  <si>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</si>
  <si>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</si>
  <si>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</si>
  <si>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</si>
  <si>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</si>
  <si>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</si>
  <si>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</si>
  <si>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</si>
  <si>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</si>
  <si>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</si>
  <si>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</si>
  <si>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</si>
  <si>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</si>
  <si>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</si>
  <si>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</si>
  <si>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</si>
  <si>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</si>
  <si>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</si>
  <si>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</si>
  <si>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</si>
  <si>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</si>
  <si>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</si>
  <si>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</si>
  <si>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</si>
  <si>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</si>
  <si>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</si>
  <si>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</si>
  <si>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</si>
  <si>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</si>
  <si>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</si>
  <si>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</si>
  <si>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</si>
  <si>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</si>
  <si>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</si>
  <si>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</si>
  <si>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</si>
  <si>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</si>
  <si>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</si>
  <si>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</si>
  <si>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</si>
  <si>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</si>
  <si>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</si>
  <si>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</si>
  <si>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</si>
  <si>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</si>
  <si>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</si>
  <si>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</si>
  <si>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</si>
  <si>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</si>
  <si>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</si>
  <si>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</si>
  <si>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</si>
  <si>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</si>
  <si>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</si>
  <si>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</si>
  <si>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</si>
  <si>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</si>
  <si>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</si>
  <si>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</si>
  <si>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</si>
  <si>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</si>
  <si>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</si>
  <si>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</si>
  <si>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</si>
  <si>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</si>
  <si>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</si>
  <si>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</si>
  <si>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</si>
  <si>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</si>
  <si>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</si>
  <si>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</si>
  <si>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</si>
  <si>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</si>
  <si>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</si>
  <si>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</si>
  <si>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</si>
  <si>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</si>
  <si>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</si>
  <si>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</si>
  <si>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</si>
  <si>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</si>
  <si>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</si>
  <si>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</si>
  <si>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</si>
  <si>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</si>
  <si>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</si>
  <si>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</si>
  <si>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</si>
  <si>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</si>
  <si>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</si>
  <si>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</si>
  <si>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</si>
  <si>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</si>
  <si>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</si>
  <si>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</si>
  <si>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</si>
  <si>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</si>
  <si>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</si>
  <si>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</si>
  <si>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</si>
  <si>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</si>
  <si>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</si>
  <si>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</si>
  <si>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</si>
  <si>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</si>
  <si>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</si>
  <si>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</si>
  <si>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</si>
  <si>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</si>
  <si>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</si>
  <si>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</si>
  <si>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</si>
  <si>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</si>
  <si>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</si>
  <si>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</si>
  <si>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</si>
  <si>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</si>
  <si>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</si>
  <si>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</si>
  <si>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</si>
  <si>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</si>
  <si>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</si>
  <si>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</si>
  <si>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</si>
  <si>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</si>
  <si>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</si>
  <si>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</si>
  <si>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</si>
  <si>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</si>
  <si>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</si>
  <si>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</si>
  <si>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</si>
  <si>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</si>
  <si>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</si>
  <si>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</si>
  <si>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</si>
  <si>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</si>
  <si>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</si>
  <si>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</si>
  <si>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</si>
  <si>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</si>
  <si>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</si>
  <si>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</si>
  <si>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</si>
  <si>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</si>
  <si>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</si>
  <si>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</si>
  <si>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</si>
  <si>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</si>
  <si>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</si>
  <si>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</si>
  <si>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</si>
  <si>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</si>
  <si>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</si>
  <si>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</si>
  <si>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</si>
  <si>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</si>
  <si>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</si>
  <si>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</si>
  <si>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</si>
  <si>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</si>
  <si>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</si>
  <si>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</si>
  <si>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</si>
  <si>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</si>
  <si>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</si>
  <si>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</si>
  <si>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</si>
  <si>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</si>
  <si>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</si>
  <si>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</si>
  <si>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</si>
  <si>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</si>
  <si>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</si>
  <si>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</si>
  <si>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</si>
  <si>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</si>
  <si>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</si>
  <si>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</si>
  <si>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</si>
  <si>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</si>
  <si>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</si>
  <si>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</si>
  <si>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</si>
  <si>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</si>
  <si>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</si>
  <si>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</si>
  <si>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</si>
  <si>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</si>
  <si>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</si>
  <si>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</si>
  <si>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</si>
  <si>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</si>
  <si>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</si>
  <si>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</si>
  <si>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</si>
  <si>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</si>
  <si>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</si>
  <si>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</si>
  <si>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</si>
  <si>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</si>
  <si>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</si>
  <si>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</si>
  <si>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</si>
  <si>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</si>
  <si>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</si>
  <si>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</si>
  <si>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</si>
  <si>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</si>
  <si>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</si>
  <si>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</si>
  <si>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</si>
  <si>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</si>
  <si>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</si>
  <si>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</si>
  <si>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</si>
  <si>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</si>
  <si>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</si>
  <si>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</si>
  <si>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</si>
  <si>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</si>
  <si>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</si>
  <si>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</si>
  <si>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</si>
  <si>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</si>
  <si>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</si>
  <si>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</si>
  <si>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</si>
  <si>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</si>
  <si>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</si>
  <si>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</si>
  <si>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</si>
  <si>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</si>
  <si>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</si>
  <si>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</si>
  <si>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</si>
  <si>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</si>
  <si>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</si>
  <si>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</si>
  <si>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</si>
  <si>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</si>
  <si>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</si>
  <si>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</si>
  <si>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</si>
  <si>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</si>
  <si>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</si>
  <si>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</si>
  <si>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</si>
  <si>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</si>
  <si>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</si>
  <si>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</si>
  <si>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</si>
  <si>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</si>
  <si>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</si>
  <si>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</si>
  <si>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</si>
  <si>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</si>
  <si>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</si>
  <si>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</si>
  <si>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</si>
  <si>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</si>
  <si>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</si>
  <si>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</si>
  <si>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</si>
  <si>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</si>
  <si>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</si>
  <si>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</si>
  <si>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</si>
  <si>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</si>
  <si>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</si>
  <si>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</si>
  <si>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</si>
  <si>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</si>
  <si>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</si>
  <si>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</si>
  <si>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</si>
  <si>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</si>
  <si>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</si>
  <si>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</si>
  <si>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</si>
  <si>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</si>
  <si>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</si>
  <si>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</si>
  <si>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</si>
  <si>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</si>
  <si>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</si>
  <si>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</si>
  <si>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</si>
  <si>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</si>
  <si>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</si>
  <si>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</si>
  <si>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</si>
  <si>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</si>
  <si>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</si>
  <si>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</si>
  <si>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</si>
  <si>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</si>
  <si>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</si>
  <si>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</si>
  <si>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</si>
  <si>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</si>
  <si>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</si>
  <si>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</si>
  <si>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</si>
  <si>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</si>
  <si>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</si>
  <si>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</si>
  <si>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</si>
  <si>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</si>
  <si>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</si>
  <si>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</si>
  <si>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</si>
  <si>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</si>
  <si>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</si>
  <si>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</si>
  <si>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</si>
  <si>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</si>
  <si>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</si>
  <si>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</si>
  <si>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</si>
  <si>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</si>
  <si>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</si>
  <si>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</si>
  <si>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</si>
  <si>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</si>
  <si>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</si>
  <si>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</si>
  <si>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</si>
  <si>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</si>
  <si>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</si>
  <si>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</si>
  <si>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</si>
  <si>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</si>
  <si>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</si>
  <si>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</si>
  <si>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</si>
  <si>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</si>
  <si>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</si>
  <si>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</si>
  <si>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</si>
  <si>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</si>
  <si>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</si>
  <si>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</si>
  <si>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</si>
  <si>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</si>
  <si>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</si>
  <si>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</si>
  <si>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</si>
  <si>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</si>
  <si>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</si>
  <si>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</si>
  <si>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</si>
  <si>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</si>
  <si>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</si>
  <si>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</si>
  <si>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</si>
  <si>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</si>
  <si>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</si>
  <si>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</si>
  <si>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</si>
  <si>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</si>
  <si>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</si>
  <si>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</si>
  <si>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</si>
  <si>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</si>
  <si>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</si>
  <si>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</si>
  <si>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</si>
  <si>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</si>
  <si>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</si>
  <si>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</si>
  <si>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</si>
  <si>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</si>
  <si>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</si>
  <si>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</si>
  <si>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</si>
  <si>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</si>
  <si>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</si>
  <si>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</si>
  <si>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</si>
  <si>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</si>
  <si>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</si>
  <si>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</si>
  <si>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</si>
  <si>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</si>
  <si>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</si>
  <si>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</si>
  <si>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</si>
  <si>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</si>
  <si>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</si>
  <si>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</si>
  <si>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</si>
  <si>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</si>
  <si>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</si>
  <si>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</si>
  <si>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</si>
  <si>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</si>
  <si>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</si>
  <si>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</si>
  <si>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</si>
  <si>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</si>
  <si>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</si>
  <si>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</si>
  <si>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</si>
  <si>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</si>
  <si>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</si>
  <si>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</si>
  <si>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</si>
  <si>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</si>
  <si>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</si>
  <si>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</si>
  <si>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</si>
  <si>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</si>
  <si>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</si>
  <si>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</si>
  <si>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</si>
  <si>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</si>
  <si>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</si>
  <si>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</si>
  <si>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</si>
  <si>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</si>
  <si>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</si>
  <si>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</si>
  <si>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</si>
  <si>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</si>
  <si>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</si>
  <si>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</si>
  <si>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</si>
  <si>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</si>
  <si>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</si>
  <si>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</si>
  <si>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</si>
  <si>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</si>
  <si>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</si>
  <si>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</si>
  <si>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</si>
  <si>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</si>
  <si>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</si>
  <si>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</si>
  <si>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</si>
  <si>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</si>
  <si>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</si>
  <si>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</si>
  <si>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</si>
  <si>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</si>
  <si>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</si>
  <si>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</si>
  <si>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</si>
  <si>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</si>
  <si>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</si>
  <si>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</si>
  <si>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</si>
  <si>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</si>
  <si>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</si>
  <si>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</si>
  <si>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</si>
  <si>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</si>
  <si>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</si>
  <si>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</si>
  <si>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</si>
  <si>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</si>
  <si>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</si>
  <si>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</si>
  <si>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</si>
  <si>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</si>
  <si>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</si>
  <si>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</si>
  <si>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</si>
  <si>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</si>
  <si>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</si>
  <si>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</si>
  <si>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</si>
  <si>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</si>
  <si>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</si>
  <si>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</si>
  <si>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</si>
  <si>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</si>
  <si>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</si>
  <si>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</si>
  <si>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</si>
  <si>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</si>
  <si>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</si>
  <si>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</si>
  <si>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</si>
  <si>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</si>
  <si>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</si>
  <si>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</si>
  <si>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</si>
  <si>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</si>
  <si>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</si>
  <si>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</si>
  <si>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</si>
  <si>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</si>
  <si>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</si>
  <si>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</si>
  <si>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</si>
  <si>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</si>
  <si>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</si>
  <si>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</si>
  <si>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</si>
  <si>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</si>
  <si>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</si>
  <si>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</si>
  <si>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</si>
  <si>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</si>
  <si>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</si>
  <si>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</si>
  <si>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</si>
  <si>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</si>
  <si>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</si>
  <si>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</si>
  <si>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</si>
  <si>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</si>
  <si>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</si>
  <si>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</si>
  <si>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</si>
  <si>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</si>
  <si>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</si>
  <si>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</si>
  <si>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</si>
  <si>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</si>
  <si>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</si>
  <si>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</si>
  <si>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</si>
  <si>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</si>
  <si>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</si>
  <si>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</si>
  <si>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</si>
  <si>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</si>
  <si>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</si>
  <si>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</si>
  <si>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</si>
  <si>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</si>
  <si>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</si>
  <si>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</si>
  <si>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</si>
  <si>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</si>
  <si>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</si>
  <si>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</si>
  <si>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</si>
  <si>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</si>
  <si>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</si>
  <si>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</si>
  <si>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</si>
  <si>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</si>
  <si>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</si>
  <si>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</si>
  <si>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</si>
  <si>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</si>
  <si>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</si>
  <si>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</si>
  <si>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</si>
  <si>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</si>
  <si>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</si>
  <si>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</si>
  <si>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</si>
  <si>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</si>
  <si>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</si>
  <si>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</si>
  <si>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</si>
  <si>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</si>
  <si>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</si>
  <si>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</si>
  <si>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</si>
  <si>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</si>
  <si>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</si>
  <si>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</si>
  <si>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</si>
  <si>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</si>
  <si>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</si>
  <si>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</si>
  <si>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</si>
  <si>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</si>
  <si>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</si>
  <si>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</si>
  <si>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</si>
  <si>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</si>
  <si>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</si>
  <si>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</si>
  <si>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</si>
  <si>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</si>
  <si>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</si>
  <si>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</si>
  <si>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</si>
  <si>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</si>
  <si>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</si>
  <si>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</si>
  <si>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</si>
  <si>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</si>
  <si>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</si>
  <si>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</si>
  <si>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</si>
  <si>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</si>
  <si>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</si>
  <si>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</si>
  <si>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</si>
  <si>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</si>
  <si>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</si>
  <si>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</si>
  <si>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</si>
  <si>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</si>
  <si>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</si>
  <si>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</si>
  <si>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</si>
  <si>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</si>
  <si>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</si>
  <si>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</si>
  <si>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</si>
  <si>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</si>
  <si>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</si>
  <si>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</si>
  <si>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</si>
  <si>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</si>
  <si>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</si>
  <si>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</si>
  <si>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</si>
  <si>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</si>
  <si>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</si>
  <si>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</si>
  <si>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</si>
  <si>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</si>
  <si>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</si>
  <si>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</si>
  <si>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</si>
  <si>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</si>
  <si>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</si>
  <si>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</si>
  <si>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</si>
  <si>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</si>
  <si>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</si>
  <si>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</si>
  <si>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</si>
  <si>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</si>
  <si>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</si>
  <si>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</si>
  <si>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</si>
  <si>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</si>
  <si>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</si>
  <si>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</si>
  <si>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</si>
  <si>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</si>
  <si>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</si>
  <si>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</si>
  <si>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</si>
  <si>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</si>
  <si>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</si>
  <si>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</si>
  <si>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</si>
  <si>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</si>
  <si>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</si>
  <si>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</si>
  <si>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</si>
  <si>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</si>
  <si>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</si>
  <si>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</si>
  <si>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</si>
  <si>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</si>
  <si>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</si>
  <si>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</si>
  <si>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</si>
  <si>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</si>
  <si>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</si>
  <si>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</si>
  <si>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</si>
  <si>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</si>
  <si>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</si>
  <si>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</si>
  <si>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</si>
  <si>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</si>
  <si>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</si>
  <si>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</si>
  <si>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</si>
  <si>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</si>
  <si>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</si>
  <si>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</si>
  <si>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</si>
  <si>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</si>
  <si>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</si>
  <si>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</si>
  <si>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</si>
  <si>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</si>
  <si>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</si>
  <si>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</si>
  <si>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</si>
  <si>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</si>
  <si>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</si>
  <si>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</si>
  <si>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</si>
  <si>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</si>
  <si>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</si>
  <si>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</si>
  <si>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</si>
  <si>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</si>
  <si>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</si>
  <si>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</si>
  <si>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</si>
  <si>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</si>
  <si>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</si>
  <si>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</si>
  <si>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</si>
  <si>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</si>
  <si>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</si>
  <si>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</si>
  <si>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</si>
  <si>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</si>
  <si>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</si>
  <si>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</si>
  <si>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</si>
  <si>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</si>
  <si>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</si>
  <si>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</si>
  <si>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</si>
  <si>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</si>
  <si>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</si>
  <si>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</si>
  <si>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</si>
  <si>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</si>
  <si>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</si>
  <si>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</si>
  <si>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</si>
  <si>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</si>
  <si>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</si>
  <si>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</si>
  <si>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</si>
  <si>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</si>
  <si>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</si>
  <si>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</si>
  <si>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</si>
  <si>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</si>
  <si>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</si>
  <si>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</si>
  <si>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</si>
  <si>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</si>
  <si>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</si>
  <si>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</si>
  <si>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</si>
  <si>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</si>
  <si>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</si>
  <si>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</si>
  <si>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</si>
  <si>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</si>
  <si>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</si>
  <si>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</si>
  <si>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</si>
  <si>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</si>
  <si>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</si>
  <si>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</si>
  <si>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</si>
  <si>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</si>
  <si>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</si>
  <si>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</si>
  <si>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</si>
  <si>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</si>
  <si>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</si>
  <si>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</si>
  <si>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</si>
  <si>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</si>
  <si>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</si>
  <si>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</si>
  <si>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</si>
  <si>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</si>
  <si>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</si>
  <si>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</si>
  <si>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</si>
  <si>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</si>
  <si>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</si>
  <si>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</si>
  <si>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</si>
  <si>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</si>
  <si>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</si>
  <si>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</si>
  <si>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</si>
  <si>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</si>
  <si>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</si>
  <si>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</si>
  <si>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</si>
  <si>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</si>
  <si>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</si>
  <si>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</si>
  <si>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</si>
  <si>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</si>
  <si>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</si>
  <si>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</si>
  <si>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</si>
  <si>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</si>
  <si>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</si>
  <si>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</si>
  <si>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</si>
  <si>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</si>
  <si>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</si>
  <si>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</si>
  <si>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</si>
  <si>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</si>
  <si>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</si>
  <si>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</si>
  <si>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</si>
  <si>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</si>
  <si>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</si>
  <si>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</si>
  <si>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</si>
  <si>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</si>
  <si>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</si>
  <si>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</si>
  <si>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</si>
  <si>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</si>
  <si>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</si>
  <si>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</si>
  <si>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</si>
  <si>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</si>
  <si>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</si>
  <si>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</si>
  <si>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</si>
  <si>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</si>
  <si>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</si>
  <si>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</si>
  <si>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</si>
  <si>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</si>
  <si>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</si>
  <si>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</si>
  <si>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</si>
  <si>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</si>
  <si>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</si>
  <si>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</si>
  <si>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</si>
  <si>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</si>
  <si>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</si>
  <si>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</si>
  <si>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</si>
  <si>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</si>
  <si>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</si>
  <si>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</si>
  <si>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</si>
  <si>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</si>
  <si>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</si>
  <si>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</si>
  <si>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</si>
  <si>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</si>
  <si>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</si>
  <si>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</si>
  <si>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</si>
  <si>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</si>
  <si>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</si>
  <si>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</si>
  <si>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</si>
  <si>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</si>
  <si>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</si>
  <si>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</si>
  <si>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</si>
  <si>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</si>
  <si>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</si>
  <si>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</si>
  <si>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</si>
  <si>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</si>
  <si>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</si>
  <si>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</si>
  <si>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</si>
  <si>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</si>
  <si>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</si>
  <si>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</si>
  <si>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</si>
  <si>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</si>
  <si>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</si>
  <si>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</si>
  <si>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</si>
  <si>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</si>
  <si>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</si>
  <si>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</si>
  <si>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</si>
  <si>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</si>
  <si>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</si>
  <si>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</si>
  <si>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</si>
  <si>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</si>
  <si>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</si>
  <si>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</si>
  <si>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</si>
  <si>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</si>
  <si>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</si>
  <si>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</si>
  <si>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</si>
  <si>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</si>
  <si>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</si>
  <si>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</si>
  <si>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</si>
  <si>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</si>
  <si>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</si>
  <si>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</si>
  <si>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</si>
  <si>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</si>
  <si>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</si>
  <si>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</si>
  <si>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</si>
  <si>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</si>
  <si>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</si>
  <si>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</si>
  <si>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</si>
  <si>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</si>
  <si>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</si>
  <si>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</si>
  <si>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</si>
  <si>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</si>
  <si>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</si>
  <si>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</si>
  <si>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</si>
  <si>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</si>
  <si>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</si>
  <si>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</si>
  <si>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</si>
  <si>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</si>
  <si>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</si>
  <si>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</si>
  <si>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</si>
  <si>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</si>
  <si>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</si>
  <si>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</si>
  <si>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</si>
  <si>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</si>
  <si>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</si>
  <si>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</si>
  <si>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</si>
  <si>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</si>
  <si>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</si>
  <si>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</si>
  <si>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</si>
  <si>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</si>
  <si>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</si>
  <si>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</si>
  <si>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</si>
  <si>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</si>
  <si>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</si>
  <si>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</si>
  <si>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</si>
  <si>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</si>
  <si>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</si>
  <si>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</si>
  <si>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</si>
  <si>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</si>
  <si>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</si>
  <si>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</si>
  <si>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</si>
  <si>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</si>
  <si>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</si>
  <si>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</si>
  <si>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</si>
  <si>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</si>
  <si>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</si>
  <si>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</si>
  <si>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</si>
  <si>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</si>
  <si>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</si>
  <si>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</si>
  <si>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</si>
  <si>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</si>
  <si>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</si>
  <si>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</si>
  <si>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</si>
  <si>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</si>
  <si>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</si>
  <si>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</si>
  <si>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</si>
  <si>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</si>
  <si>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</si>
  <si>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</si>
  <si>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</si>
  <si>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</si>
  <si>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</si>
  <si>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</si>
  <si>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</si>
  <si>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</si>
  <si>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</si>
  <si>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</si>
  <si>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</si>
  <si>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</si>
  <si>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</si>
  <si>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</si>
  <si>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</si>
  <si>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</si>
  <si>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</si>
  <si>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</si>
  <si>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</si>
  <si>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</si>
  <si>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</si>
  <si>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</si>
  <si>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</si>
  <si>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</si>
  <si>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</si>
  <si>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</si>
  <si>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</si>
  <si>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</si>
  <si>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</si>
  <si>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</si>
  <si>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</si>
  <si>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</si>
  <si>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</si>
  <si>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</si>
  <si>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</si>
  <si>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</si>
  <si>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</si>
  <si>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</si>
  <si>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</si>
  <si>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</si>
  <si>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</si>
  <si>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</si>
  <si>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</si>
  <si>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</si>
  <si>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</si>
  <si>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</si>
  <si>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</si>
  <si>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</si>
  <si>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</si>
  <si>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</si>
  <si>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</si>
  <si>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</si>
  <si>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</si>
  <si>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</si>
  <si>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</si>
  <si>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</si>
  <si>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</si>
  <si>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</si>
  <si>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</si>
  <si>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</si>
  <si>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</si>
  <si>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</si>
  <si>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</si>
  <si>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</si>
  <si>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</si>
  <si>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</si>
  <si>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</si>
  <si>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</si>
  <si>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</si>
  <si>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</si>
  <si>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</si>
  <si>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</si>
  <si>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</si>
  <si>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</si>
  <si>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</si>
  <si>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</si>
  <si>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</si>
  <si>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</si>
  <si>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</si>
  <si>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</si>
  <si>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</si>
  <si>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</si>
  <si>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</si>
  <si>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</si>
  <si>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</si>
  <si>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</si>
  <si>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</si>
  <si>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</si>
  <si>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</si>
  <si>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</si>
  <si>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</si>
  <si>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</si>
  <si>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</si>
  <si>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</si>
  <si>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</si>
  <si>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</si>
  <si>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</si>
  <si>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</si>
  <si>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</si>
  <si>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</si>
  <si>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</si>
  <si>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</si>
  <si>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</si>
  <si>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</si>
  <si>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</si>
  <si>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</si>
  <si>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</si>
  <si>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</si>
  <si>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</si>
  <si>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</si>
  <si>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</si>
  <si>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</si>
  <si>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</si>
  <si>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</si>
  <si>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</si>
  <si>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</si>
  <si>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</si>
  <si>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</si>
  <si>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</si>
  <si>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</si>
  <si>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</si>
  <si>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</si>
  <si>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</si>
  <si>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</si>
  <si>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</si>
  <si>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</si>
  <si>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</si>
  <si>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</si>
  <si>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</si>
  <si>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</si>
  <si>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</si>
  <si>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</si>
  <si>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</si>
  <si>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</si>
  <si>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</si>
  <si>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</si>
  <si>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</si>
  <si>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</si>
  <si>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</si>
  <si>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</si>
  <si>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</si>
  <si>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</si>
  <si>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</si>
  <si>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</si>
  <si>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</si>
  <si>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</si>
  <si>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</si>
  <si>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</si>
  <si>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</si>
  <si>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</si>
  <si>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</si>
  <si>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</si>
  <si>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</si>
  <si>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</si>
  <si>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</si>
  <si>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</si>
  <si>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</si>
  <si>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</si>
  <si>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</si>
  <si>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</si>
  <si>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</si>
  <si>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</si>
  <si>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</si>
  <si>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</si>
  <si>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</si>
  <si>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</si>
  <si>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</si>
  <si>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</si>
  <si>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</si>
  <si>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</si>
  <si>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</si>
  <si>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</si>
  <si>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</si>
  <si>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</si>
  <si>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</si>
  <si>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</si>
  <si>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</si>
  <si>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</si>
  <si>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</si>
  <si>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</si>
  <si>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</si>
  <si>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</si>
  <si>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</si>
  <si>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</si>
  <si>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</si>
  <si>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</si>
  <si>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</si>
  <si>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</si>
  <si>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</si>
  <si>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</si>
  <si>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</si>
  <si>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</si>
  <si>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</si>
  <si>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</si>
  <si>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</si>
  <si>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</si>
  <si>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</si>
  <si>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</si>
  <si>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</si>
  <si>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</si>
  <si>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</si>
  <si>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</si>
  <si>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</si>
  <si>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</si>
  <si>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</si>
  <si>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</si>
  <si>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</si>
  <si>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</si>
  <si>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</si>
  <si>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</si>
  <si>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</si>
  <si>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</si>
  <si>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</si>
  <si>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</si>
  <si>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</si>
  <si>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</si>
  <si>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</si>
  <si>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</si>
  <si>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</si>
  <si>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</si>
  <si>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</si>
  <si>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</si>
  <si>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</si>
  <si>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</si>
  <si>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</si>
  <si>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</si>
  <si>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</si>
  <si>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</si>
  <si>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</si>
  <si>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</si>
  <si>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</si>
  <si>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</si>
  <si>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</si>
  <si>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</si>
  <si>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</si>
  <si>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</si>
  <si>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</si>
  <si>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</si>
  <si>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</si>
  <si>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</si>
  <si>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</si>
  <si>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</si>
  <si>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</si>
  <si>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</si>
  <si>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</si>
  <si>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</si>
  <si>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</si>
  <si>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</si>
  <si>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</si>
  <si>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</si>
  <si>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</si>
  <si>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</si>
  <si>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</si>
  <si>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</si>
  <si>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</si>
  <si>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</si>
  <si>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</si>
  <si>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</si>
  <si>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</si>
  <si>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</si>
  <si>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</si>
  <si>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</si>
  <si>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</si>
  <si>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</si>
  <si>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</si>
  <si>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</si>
  <si>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</si>
  <si>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</si>
  <si>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</si>
  <si>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</si>
  <si>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</si>
  <si>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</si>
  <si>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</si>
  <si>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</si>
  <si>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</si>
  <si>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</si>
  <si>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</si>
  <si>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</si>
  <si>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</si>
  <si>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</si>
  <si>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</si>
  <si>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</si>
  <si>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</si>
  <si>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</si>
  <si>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</si>
  <si>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</si>
  <si>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</si>
  <si>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</si>
  <si>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</si>
  <si>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</si>
  <si>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</si>
  <si>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</si>
  <si>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</si>
  <si>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</si>
  <si>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</si>
  <si>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</si>
  <si>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</si>
  <si>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</si>
  <si>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</si>
  <si>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</si>
  <si>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</si>
  <si>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</si>
  <si>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</si>
  <si>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</si>
  <si>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</si>
  <si>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</si>
  <si>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</si>
  <si>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</si>
  <si>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</si>
  <si>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</si>
  <si>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</si>
  <si>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</si>
  <si>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</si>
  <si>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</si>
  <si>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</si>
  <si>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</si>
  <si>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</si>
  <si>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</si>
  <si>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</si>
  <si>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</si>
  <si>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</si>
  <si>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</si>
  <si>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</si>
  <si>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</si>
  <si>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</si>
  <si>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</si>
  <si>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</si>
  <si>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</si>
  <si>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</si>
  <si>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</si>
  <si>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</si>
  <si>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</si>
  <si>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</si>
  <si>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</si>
  <si>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</si>
  <si>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</si>
  <si>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</si>
  <si>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</si>
  <si>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</si>
  <si>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</si>
  <si>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</si>
  <si>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</si>
  <si>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</si>
  <si>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</si>
  <si>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</si>
  <si>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</si>
  <si>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</si>
  <si>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</si>
  <si>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</si>
  <si>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</si>
  <si>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</si>
  <si>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</si>
  <si>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</si>
  <si>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</si>
  <si>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</si>
  <si>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</si>
  <si>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</si>
  <si>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</si>
  <si>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</si>
  <si>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</si>
  <si>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</si>
  <si>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</si>
  <si>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</si>
  <si>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</si>
  <si>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</si>
  <si>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</si>
  <si>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</si>
  <si>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</si>
  <si>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</si>
  <si>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</si>
  <si>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</si>
  <si>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</si>
  <si>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</si>
  <si>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</si>
  <si>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</si>
  <si>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</si>
  <si>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</si>
  <si>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</si>
  <si>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</si>
  <si>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</si>
  <si>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</si>
  <si>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</si>
  <si>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</si>
  <si>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</si>
  <si>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</si>
  <si>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</si>
  <si>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</si>
  <si>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</si>
  <si>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</si>
  <si>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</si>
  <si>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</si>
  <si>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</si>
  <si>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</si>
  <si>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</si>
  <si>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</si>
  <si>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</si>
  <si>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</si>
  <si>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</si>
  <si>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</si>
  <si>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</si>
  <si>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</si>
  <si>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</si>
  <si>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</si>
  <si>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</si>
  <si>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</si>
  <si>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</si>
  <si>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</si>
  <si>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</si>
  <si>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</si>
  <si>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</si>
  <si>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</si>
  <si>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</si>
  <si>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</si>
  <si>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</si>
  <si>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</si>
  <si>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</si>
  <si>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</si>
  <si>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</si>
  <si>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</si>
  <si>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</si>
  <si>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</si>
  <si>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</si>
  <si>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</si>
  <si>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</si>
  <si>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</si>
  <si>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</si>
  <si>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</si>
  <si>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</si>
  <si>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</si>
  <si>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</si>
  <si>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</si>
  <si>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</si>
  <si>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</si>
  <si>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</si>
  <si>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</si>
  <si>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</si>
  <si>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</si>
  <si>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</si>
  <si>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</si>
  <si>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</si>
  <si>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</si>
  <si>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</si>
  <si>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</si>
  <si>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</si>
  <si>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</si>
  <si>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</si>
  <si>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</si>
  <si>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</si>
  <si>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</si>
  <si>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</si>
  <si>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</si>
  <si>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</si>
  <si>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</si>
  <si>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</si>
  <si>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</si>
  <si>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</si>
  <si>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</si>
  <si>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</si>
  <si>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</si>
  <si>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</si>
  <si>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</si>
  <si>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</si>
  <si>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</si>
  <si>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</si>
  <si>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</si>
  <si>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</si>
  <si>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</si>
  <si>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</si>
  <si>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</si>
  <si>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</si>
  <si>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</si>
  <si>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</si>
  <si>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</si>
  <si>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</si>
  <si>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</si>
  <si>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</si>
  <si>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</si>
  <si>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</si>
  <si>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</si>
  <si>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</si>
  <si>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</si>
  <si>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</si>
  <si>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</si>
  <si>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</si>
  <si>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</si>
  <si>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</si>
  <si>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</si>
  <si>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</si>
  <si>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</si>
  <si>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</si>
  <si>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</si>
  <si>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</si>
  <si>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</si>
  <si>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</si>
  <si>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</si>
  <si>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</si>
  <si>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</si>
  <si>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</si>
  <si>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</si>
  <si>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</si>
  <si>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</si>
  <si>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</si>
  <si>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</si>
  <si>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</si>
  <si>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</si>
  <si>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</si>
  <si>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</si>
  <si>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</si>
  <si>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</si>
  <si>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</si>
  <si>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</si>
  <si>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</si>
  <si>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</si>
  <si>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</si>
  <si>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</si>
  <si>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</si>
  <si>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</si>
  <si>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</si>
  <si>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</si>
  <si>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</si>
  <si>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</si>
  <si>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</si>
  <si>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</si>
  <si>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</si>
  <si>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</si>
  <si>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</si>
  <si>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</si>
  <si>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</si>
  <si>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</si>
  <si>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</si>
  <si>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</si>
  <si>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</si>
  <si>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</si>
  <si>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</si>
  <si>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</si>
  <si>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</si>
  <si>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</si>
  <si>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</si>
  <si>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</si>
  <si>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</si>
  <si>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</si>
  <si>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</si>
  <si>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</si>
  <si>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</si>
  <si>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</si>
  <si>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</si>
  <si>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</si>
  <si>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</si>
  <si>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</si>
  <si>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</si>
  <si>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</si>
  <si>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</si>
  <si>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</si>
  <si>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</si>
  <si>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</si>
  <si>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</si>
  <si>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</si>
  <si>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</si>
  <si>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</si>
  <si>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</si>
  <si>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</si>
  <si>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</si>
  <si>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</si>
  <si>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</si>
  <si>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</si>
  <si>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</si>
  <si>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</si>
  <si>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</si>
  <si>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</si>
  <si>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</si>
  <si>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</si>
  <si>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</si>
  <si>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</si>
  <si>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</si>
  <si>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</si>
  <si>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</si>
  <si>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</si>
  <si>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</si>
  <si>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</si>
  <si>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</si>
  <si>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</si>
  <si>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</si>
  <si>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</si>
  <si>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</si>
  <si>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</si>
  <si>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</si>
  <si>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</si>
  <si>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</si>
  <si>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</si>
  <si>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</si>
  <si>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</si>
  <si>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</si>
  <si>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</si>
  <si>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</si>
  <si>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</si>
  <si>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</si>
  <si>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</si>
  <si>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</si>
  <si>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</si>
  <si>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</si>
  <si>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</si>
  <si>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</si>
  <si>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</si>
  <si>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</si>
  <si>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</si>
  <si>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</si>
  <si>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</si>
  <si>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</si>
  <si>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</si>
  <si>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</si>
  <si>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</si>
  <si>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</si>
  <si>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</si>
  <si>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</si>
  <si>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</si>
  <si>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</si>
  <si>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</si>
  <si>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</si>
  <si>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</si>
  <si>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</si>
  <si>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</si>
  <si>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</si>
  <si>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</si>
  <si>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</si>
  <si>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</si>
  <si>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</si>
  <si>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</si>
  <si>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</si>
  <si>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</si>
  <si>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</si>
  <si>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</si>
  <si>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</si>
  <si>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</si>
  <si>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</si>
  <si>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</si>
  <si>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</si>
  <si>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</si>
  <si>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</si>
  <si>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</si>
  <si>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</si>
  <si>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</si>
  <si>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</si>
  <si>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</si>
  <si>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</si>
  <si>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</si>
  <si>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</si>
  <si>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</si>
  <si>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</si>
  <si>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</si>
  <si>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</si>
  <si>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</si>
  <si>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</si>
  <si>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</si>
  <si>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</si>
  <si>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</si>
  <si>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</si>
  <si>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</si>
  <si>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</si>
  <si>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</si>
  <si>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</si>
  <si>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</si>
  <si>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</si>
  <si>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</si>
  <si>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</si>
  <si>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</si>
  <si>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</si>
  <si>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</si>
  <si>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</si>
  <si>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</si>
  <si>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</si>
  <si>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</si>
  <si>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</si>
  <si>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</si>
  <si>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</si>
  <si>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</si>
  <si>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</si>
  <si>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</si>
  <si>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</si>
  <si>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</si>
  <si>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</si>
  <si>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</si>
  <si>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</si>
  <si>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</si>
  <si>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</si>
  <si>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</si>
  <si>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</si>
  <si>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</si>
  <si>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</si>
  <si>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</si>
  <si>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</si>
  <si>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</si>
  <si>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</si>
  <si>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</si>
  <si>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</si>
  <si>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</si>
  <si>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</si>
  <si>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</si>
  <si>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</si>
  <si>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</si>
  <si>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</si>
  <si>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</si>
  <si>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</si>
  <si>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</si>
  <si>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</si>
  <si>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</si>
  <si>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</si>
  <si>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</si>
  <si>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</si>
  <si>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</si>
  <si>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</si>
  <si>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</si>
  <si>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</si>
  <si>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</si>
  <si>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</si>
  <si>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</si>
  <si>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</si>
  <si>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</si>
  <si>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</si>
  <si>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</si>
  <si>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</si>
  <si>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</si>
  <si>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</si>
  <si>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</si>
  <si>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</si>
  <si>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</si>
  <si>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</si>
  <si>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</si>
  <si>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</si>
  <si>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</si>
  <si>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</si>
  <si>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</si>
  <si>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</si>
  <si>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</si>
  <si>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</si>
  <si>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</si>
  <si>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</si>
  <si>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</si>
  <si>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</si>
  <si>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</si>
  <si>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</si>
  <si>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</si>
  <si>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</si>
  <si>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</si>
  <si>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</si>
  <si>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</si>
  <si>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</si>
  <si>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</si>
  <si>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</si>
  <si>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</si>
  <si>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</si>
  <si>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</si>
  <si>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</si>
  <si>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</si>
  <si>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</si>
  <si>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</si>
  <si>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</si>
  <si>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</si>
  <si>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</si>
  <si>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</si>
  <si>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</si>
  <si>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</si>
  <si>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</si>
  <si>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</si>
  <si>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</si>
  <si>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</si>
  <si>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</si>
  <si>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</si>
  <si>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</si>
  <si>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</si>
  <si>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</si>
  <si>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</si>
  <si>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</si>
  <si>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</si>
  <si>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</si>
  <si>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</si>
  <si>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</si>
  <si>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</si>
  <si>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</si>
  <si>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</si>
  <si>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</si>
  <si>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</si>
  <si>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</si>
  <si>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</si>
  <si>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</si>
  <si>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</si>
  <si>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</si>
  <si>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</si>
  <si>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</si>
  <si>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</si>
  <si>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</si>
  <si>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</si>
  <si>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</si>
  <si>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</si>
  <si>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</si>
  <si>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</si>
  <si>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</si>
  <si>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</si>
  <si>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</si>
  <si>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</si>
  <si>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</si>
  <si>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</si>
  <si>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</si>
  <si>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</si>
  <si>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</si>
  <si>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</si>
  <si>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</si>
  <si>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</si>
  <si>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</si>
  <si>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</si>
  <si>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</si>
  <si>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</si>
  <si>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</si>
  <si>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</si>
  <si>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</si>
  <si>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</si>
  <si>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</si>
  <si>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</si>
  <si>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</si>
  <si>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</si>
  <si>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</si>
  <si>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</si>
  <si>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</si>
  <si>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</si>
  <si>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</si>
  <si>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</si>
  <si>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</si>
  <si>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</si>
  <si>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</si>
  <si>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</si>
  <si>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</si>
  <si>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</si>
  <si>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</si>
  <si>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</si>
  <si>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</si>
  <si>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</si>
  <si>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</si>
  <si>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</si>
  <si>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</si>
  <si>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</si>
  <si>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</si>
  <si>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</si>
  <si>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</si>
  <si>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</si>
  <si>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</si>
  <si>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</si>
  <si>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</si>
  <si>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</si>
  <si>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</si>
  <si>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</si>
  <si>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</si>
  <si>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</si>
  <si>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</si>
  <si>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</si>
  <si>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</si>
  <si>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</si>
  <si>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</si>
  <si>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</si>
  <si>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</si>
  <si>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</si>
  <si>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</si>
  <si>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</si>
  <si>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</si>
  <si>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</si>
  <si>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</si>
  <si>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</si>
  <si>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</si>
  <si>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</si>
  <si>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</si>
  <si>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</si>
  <si>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</si>
  <si>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</si>
  <si>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</si>
  <si>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</si>
  <si>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</si>
  <si>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</si>
  <si>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</si>
  <si>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</si>
  <si>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</si>
  <si>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</si>
  <si>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</si>
  <si>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</si>
  <si>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</si>
  <si>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</si>
  <si>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</si>
  <si>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</si>
  <si>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</si>
  <si>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</si>
  <si>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</si>
  <si>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</si>
  <si>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</si>
  <si>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</si>
  <si>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</si>
  <si>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</si>
  <si>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</si>
  <si>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</si>
  <si>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</si>
  <si>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</si>
  <si>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</si>
  <si>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</si>
  <si>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</si>
  <si>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</si>
  <si>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</si>
  <si>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</si>
  <si>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</si>
  <si>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</si>
  <si>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</si>
  <si>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</si>
  <si>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</si>
  <si>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</si>
  <si>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</si>
  <si>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</si>
  <si>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</si>
  <si>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</si>
  <si>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</si>
  <si>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</si>
  <si>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</si>
  <si>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</si>
  <si>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</si>
  <si>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</si>
  <si>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</si>
  <si>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</si>
  <si>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</si>
  <si>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</si>
  <si>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</si>
  <si>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</si>
  <si>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</si>
  <si>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</si>
  <si>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</si>
  <si>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</si>
  <si>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</si>
  <si>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</si>
  <si>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</si>
  <si>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</si>
  <si>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</si>
  <si>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</si>
  <si>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</si>
  <si>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</si>
  <si>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</si>
  <si>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</si>
  <si>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</si>
  <si>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</si>
  <si>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</si>
  <si>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</si>
  <si>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</si>
  <si>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</si>
  <si>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</si>
  <si>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</si>
  <si>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</si>
  <si>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</si>
  <si>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</si>
  <si>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</si>
  <si>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</si>
  <si>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</si>
  <si>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</si>
  <si>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</si>
  <si>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</si>
  <si>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</si>
  <si>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</si>
  <si>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</si>
  <si>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</si>
  <si>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</si>
  <si>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</si>
  <si>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</si>
  <si>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</si>
  <si>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</si>
  <si>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</si>
  <si>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</si>
  <si>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</si>
  <si>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</si>
  <si>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</si>
  <si>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</si>
  <si>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</si>
  <si>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</si>
  <si>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</si>
  <si>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</si>
  <si>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</si>
  <si>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</si>
  <si>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</si>
  <si>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</si>
  <si>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</si>
  <si>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</si>
  <si>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</si>
  <si>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</si>
  <si>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</si>
  <si>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</si>
  <si>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</si>
  <si>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</si>
  <si>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</si>
  <si>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</si>
  <si>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</si>
  <si>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</si>
  <si>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</si>
  <si>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</si>
  <si>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</si>
  <si>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</si>
  <si>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</si>
  <si>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</si>
  <si>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</si>
  <si>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</si>
  <si>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</si>
  <si>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</si>
  <si>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</si>
  <si>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</si>
  <si>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</si>
  <si>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</si>
  <si>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</si>
  <si>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</si>
  <si>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</si>
  <si>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</si>
  <si>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</si>
  <si>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</si>
  <si>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</si>
  <si>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</si>
  <si>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</si>
  <si>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</si>
  <si>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</si>
  <si>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</si>
  <si>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</si>
  <si>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</si>
  <si>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</si>
  <si>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</si>
  <si>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</si>
  <si>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</si>
  <si>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</si>
  <si>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</si>
  <si>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</si>
  <si>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</si>
  <si>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</si>
  <si>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</si>
  <si>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</si>
  <si>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</si>
  <si>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</si>
  <si>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</si>
  <si>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</si>
  <si>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</si>
  <si>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</si>
  <si>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</si>
  <si>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</si>
  <si>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</si>
  <si>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</si>
  <si>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</si>
  <si>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</si>
  <si>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</si>
  <si>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</si>
  <si>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</si>
  <si>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</si>
  <si>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</si>
  <si>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</si>
  <si>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</si>
  <si>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</si>
  <si>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</si>
  <si>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</si>
  <si>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</si>
  <si>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</si>
  <si>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</si>
  <si>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</si>
  <si>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</si>
  <si>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</si>
  <si>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</si>
  <si>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</si>
  <si>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</si>
  <si>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</si>
  <si>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</si>
  <si>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</si>
  <si>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</si>
  <si>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</si>
  <si>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</si>
  <si>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</si>
  <si>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</si>
  <si>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</si>
  <si>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</si>
  <si>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</si>
  <si>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</si>
  <si>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</si>
  <si>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</si>
  <si>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</si>
  <si>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</si>
  <si>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</si>
  <si>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</si>
  <si>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</si>
  <si>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</si>
  <si>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</si>
  <si>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</si>
  <si>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</si>
  <si>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</si>
  <si>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</si>
  <si>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</si>
  <si>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</si>
  <si>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</si>
  <si>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</si>
  <si>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</si>
  <si>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</si>
  <si>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</si>
  <si>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</si>
  <si>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</si>
  <si>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</si>
  <si>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</si>
  <si>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</si>
  <si>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</si>
  <si>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</si>
  <si>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</si>
  <si>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</si>
  <si>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</si>
  <si>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</si>
  <si>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</si>
  <si>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</si>
  <si>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</si>
  <si>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</si>
  <si>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</si>
  <si>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</si>
  <si>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</si>
  <si>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</si>
  <si>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</si>
  <si>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</si>
  <si>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</si>
  <si>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</si>
  <si>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</si>
  <si>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</si>
  <si>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</si>
  <si>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</si>
  <si>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</si>
  <si>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</si>
  <si>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</si>
  <si>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</si>
  <si>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</si>
  <si>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</si>
  <si>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</si>
  <si>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</si>
  <si>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</si>
  <si>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</si>
  <si>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</si>
  <si>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</si>
  <si>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</si>
  <si>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</si>
  <si>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</si>
  <si>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</si>
  <si>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</si>
  <si>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</si>
  <si>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</si>
  <si>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</si>
  <si>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</si>
  <si>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</si>
  <si>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</si>
  <si>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</si>
  <si>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</si>
  <si>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</si>
  <si>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</si>
  <si>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</si>
  <si>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</si>
  <si>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</si>
  <si>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</si>
  <si>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</si>
  <si>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</si>
  <si>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</si>
  <si>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</si>
  <si>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</si>
  <si>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</si>
  <si>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</si>
  <si>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</si>
  <si>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</si>
  <si>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</si>
  <si>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</si>
  <si>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</si>
  <si>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</si>
  <si>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</si>
  <si>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</si>
  <si>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</si>
  <si>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</si>
  <si>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</si>
  <si>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</si>
  <si>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</si>
  <si>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</si>
  <si>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</si>
  <si>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</si>
  <si>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</si>
  <si>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</si>
  <si>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</si>
  <si>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</si>
  <si>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</si>
  <si>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</si>
  <si>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</si>
  <si>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</si>
  <si>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</si>
  <si>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</si>
  <si>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</si>
  <si>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</si>
  <si>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</si>
  <si>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</si>
  <si>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</si>
  <si>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</si>
  <si>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</si>
  <si>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</si>
  <si>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</si>
  <si>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</si>
  <si>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</si>
  <si>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</si>
  <si>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</si>
  <si>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</si>
  <si>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</si>
  <si>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</si>
  <si>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</si>
  <si>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</si>
  <si>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</si>
  <si>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</si>
  <si>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</si>
  <si>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</si>
  <si>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</si>
  <si>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</si>
  <si>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</si>
  <si>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</si>
  <si>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</si>
  <si>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</si>
  <si>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</si>
  <si>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</si>
  <si>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</si>
  <si>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</si>
  <si>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</si>
  <si>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</si>
  <si>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</si>
  <si>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</si>
  <si>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</si>
  <si>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</si>
  <si>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</si>
  <si>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</si>
  <si>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</si>
  <si>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</si>
  <si>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</si>
  <si>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</si>
  <si>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</si>
  <si>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</si>
  <si>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</si>
  <si>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</si>
  <si>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</si>
  <si>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</si>
  <si>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</si>
  <si>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</si>
  <si>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</si>
  <si>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</si>
  <si>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</si>
  <si>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</si>
  <si>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</si>
  <si>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</si>
  <si>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</si>
  <si>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</si>
  <si>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</si>
  <si>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</si>
  <si>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</si>
  <si>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</si>
  <si>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</si>
  <si>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</si>
  <si>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</si>
  <si>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</si>
  <si>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</si>
  <si>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</si>
  <si>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</si>
  <si>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</si>
  <si>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</si>
  <si>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</si>
  <si>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</si>
  <si>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</si>
  <si>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</si>
  <si>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</si>
  <si>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</si>
  <si>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</si>
  <si>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</si>
  <si>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</si>
  <si>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</si>
  <si>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</si>
  <si>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</si>
  <si>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</si>
  <si>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</si>
  <si>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</si>
  <si>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</si>
  <si>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</si>
  <si>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</si>
  <si>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</si>
  <si>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</si>
  <si>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</si>
  <si>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</si>
  <si>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</si>
  <si>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</si>
  <si>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</si>
  <si>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</si>
  <si>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</si>
  <si>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</si>
  <si>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</si>
  <si>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</si>
  <si>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</si>
  <si>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</si>
  <si>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</si>
  <si>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</si>
  <si>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</si>
  <si>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</si>
  <si>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</si>
  <si>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</si>
  <si>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</si>
  <si>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</si>
  <si>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</si>
  <si>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</si>
  <si>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</si>
  <si>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</si>
  <si>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</si>
  <si>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</si>
  <si>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</si>
  <si>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</si>
  <si>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</si>
  <si>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</si>
  <si>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</si>
  <si>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</si>
  <si>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</si>
  <si>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</si>
  <si>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</si>
  <si>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</si>
  <si>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</si>
  <si>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</si>
  <si>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</si>
  <si>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</si>
  <si>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</si>
  <si>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</si>
  <si>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</si>
  <si>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</si>
  <si>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</si>
  <si>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</si>
  <si>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</si>
  <si>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</si>
  <si>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</si>
  <si>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</si>
  <si>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</si>
  <si>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</si>
  <si>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</si>
  <si>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</si>
  <si>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</si>
  <si>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</si>
  <si>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</si>
  <si>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</si>
  <si>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</si>
  <si>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</si>
  <si>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</si>
  <si>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</si>
  <si>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</si>
  <si>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</si>
  <si>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</si>
  <si>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</si>
  <si>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</si>
  <si>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</si>
  <si>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</si>
  <si>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</si>
  <si>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</si>
  <si>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</si>
  <si>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</si>
  <si>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</si>
  <si>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</si>
  <si>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</si>
  <si>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</si>
  <si>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</si>
  <si>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</si>
  <si>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</si>
  <si>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</si>
  <si>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</si>
  <si>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</si>
  <si>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</si>
  <si>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</si>
  <si>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</si>
  <si>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</si>
  <si>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</si>
  <si>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</si>
  <si>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</si>
  <si>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</si>
  <si>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</si>
  <si>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</si>
  <si>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</si>
  <si>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</si>
  <si>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</si>
  <si>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</si>
  <si>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</si>
  <si>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</si>
  <si>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</si>
  <si>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</si>
  <si>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</si>
  <si>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</si>
  <si>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</si>
  <si>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</si>
  <si>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</si>
  <si>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</si>
  <si>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</si>
  <si>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</si>
  <si>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</si>
  <si>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</si>
  <si>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</si>
  <si>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</si>
  <si>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</si>
  <si>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</si>
  <si>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</si>
  <si>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</si>
  <si>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</si>
  <si>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</si>
  <si>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</si>
  <si>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</si>
  <si>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</si>
  <si>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</si>
  <si>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</si>
  <si>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</si>
  <si>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</si>
  <si>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</si>
  <si>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</si>
  <si>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</si>
  <si>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</si>
  <si>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</si>
  <si>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</si>
  <si>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</si>
  <si>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</si>
  <si>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</si>
  <si>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</si>
  <si>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</si>
  <si>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</si>
  <si>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</si>
  <si>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</si>
  <si>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</si>
  <si>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</si>
  <si>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</si>
  <si>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</si>
  <si>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</si>
  <si>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</si>
  <si>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</si>
  <si>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</si>
  <si>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</si>
  <si>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</si>
  <si>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</si>
  <si>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</si>
  <si>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</si>
  <si>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</si>
  <si>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</si>
  <si>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</si>
  <si>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</si>
  <si>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</si>
  <si>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</si>
  <si>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</si>
  <si>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</si>
  <si>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</si>
  <si>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</si>
  <si>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</si>
  <si>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</si>
  <si>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</si>
  <si>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</si>
  <si>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</si>
  <si>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</si>
  <si>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</si>
  <si>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</si>
  <si>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</si>
  <si>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</si>
  <si>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</si>
  <si>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</si>
  <si>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</si>
  <si>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</si>
  <si>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</si>
  <si>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</si>
  <si>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</si>
  <si>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</si>
  <si>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</si>
  <si>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</si>
  <si>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</si>
  <si>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</si>
  <si>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</si>
  <si>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</si>
  <si>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</si>
  <si>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</si>
  <si>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</si>
  <si>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</si>
  <si>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</si>
  <si>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</si>
  <si>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</si>
  <si>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</si>
  <si>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</si>
  <si>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</si>
  <si>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</si>
  <si>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</si>
  <si>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</si>
  <si>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</si>
  <si>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</si>
  <si>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</si>
  <si>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</si>
  <si>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</si>
  <si>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</si>
  <si>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</si>
  <si>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</si>
  <si>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</si>
  <si>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</si>
  <si>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</si>
  <si>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</si>
  <si>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</si>
  <si>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</si>
  <si>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</si>
  <si>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</si>
  <si>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</si>
  <si>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</si>
  <si>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</si>
  <si>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</si>
  <si>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</si>
  <si>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</si>
  <si>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</si>
  <si>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</si>
  <si>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</si>
  <si>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</si>
  <si>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</si>
  <si>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</si>
  <si>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</si>
  <si>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</si>
  <si>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</si>
  <si>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</si>
  <si>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</si>
  <si>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</si>
  <si>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</si>
  <si>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</si>
  <si>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</si>
  <si>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</si>
  <si>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</si>
  <si>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</si>
  <si>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</si>
  <si>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</si>
  <si>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</si>
  <si>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</si>
  <si>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</si>
  <si>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</si>
  <si>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</si>
  <si>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</si>
  <si>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</si>
  <si>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</si>
  <si>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</si>
  <si>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</si>
  <si>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</si>
  <si>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</si>
  <si>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</si>
  <si>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</si>
  <si>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</si>
  <si>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</si>
  <si>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</si>
  <si>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</si>
  <si>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</si>
  <si>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</si>
  <si>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</si>
  <si>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</si>
  <si>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</si>
  <si>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</si>
  <si>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</si>
  <si>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</si>
  <si>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</si>
  <si>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</si>
  <si>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</si>
  <si>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</si>
  <si>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</si>
  <si>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</si>
  <si>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</si>
  <si>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</si>
  <si>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</si>
  <si>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</si>
  <si>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</si>
  <si>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</si>
  <si>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</si>
  <si>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</si>
  <si>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</si>
  <si>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</si>
  <si>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</si>
  <si>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</si>
  <si>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</si>
  <si>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</si>
  <si>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</si>
  <si>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</si>
  <si>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</si>
  <si>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</si>
  <si>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</si>
  <si>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</si>
  <si>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</si>
  <si>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</si>
  <si>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</si>
  <si>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</si>
  <si>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</si>
  <si>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</si>
  <si>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</si>
  <si>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</si>
  <si>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</si>
  <si>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</si>
  <si>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</si>
  <si>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</si>
  <si>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</si>
  <si>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</si>
  <si>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</si>
  <si>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</si>
  <si>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</si>
  <si>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</si>
  <si>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</si>
  <si>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</si>
  <si>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</si>
  <si>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</si>
  <si>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</si>
  <si>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</si>
  <si>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</si>
  <si>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</si>
  <si>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</si>
  <si>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</si>
  <si>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</si>
  <si>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</si>
  <si>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</si>
  <si>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</si>
  <si>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</si>
  <si>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</si>
  <si>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</si>
  <si>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</si>
  <si>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</si>
  <si>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</si>
  <si>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</si>
  <si>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</si>
  <si>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</si>
  <si>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</si>
  <si>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</si>
  <si>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</si>
  <si>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</si>
  <si>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</si>
  <si>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</si>
  <si>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</si>
  <si>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</si>
  <si>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</si>
  <si>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</si>
  <si>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</si>
  <si>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</si>
  <si>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</si>
  <si>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</si>
  <si>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</si>
  <si>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</si>
  <si>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</si>
  <si>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</si>
  <si>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</si>
  <si>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</si>
  <si>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</si>
  <si>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</si>
  <si>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</si>
  <si>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</si>
  <si>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</si>
  <si>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</si>
  <si>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</si>
  <si>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</si>
  <si>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</si>
  <si>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</si>
  <si>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</si>
  <si>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</si>
  <si>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</si>
  <si>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</si>
  <si>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</si>
  <si>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</si>
  <si>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</si>
  <si>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</si>
  <si>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</si>
  <si>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</si>
  <si>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</si>
  <si>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</si>
  <si>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</si>
  <si>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</si>
  <si>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</si>
  <si>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</si>
  <si>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</si>
  <si>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</si>
  <si>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</si>
  <si>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</si>
  <si>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</si>
  <si>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</si>
  <si>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</si>
  <si>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</si>
  <si>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</si>
  <si>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</si>
  <si>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</si>
  <si>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</si>
  <si>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</si>
  <si>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</si>
  <si>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</si>
  <si>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</si>
  <si>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</si>
  <si>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</si>
  <si>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</si>
  <si>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</si>
  <si>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</si>
  <si>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</si>
  <si>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</si>
  <si>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</si>
  <si>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</si>
  <si>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</si>
  <si>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</si>
  <si>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</si>
  <si>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</si>
  <si>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</si>
  <si>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</si>
  <si>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</si>
  <si>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</si>
  <si>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</si>
  <si>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</si>
  <si>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</si>
  <si>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</si>
  <si>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</si>
  <si>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</si>
  <si>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</si>
  <si>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</si>
  <si>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</si>
  <si>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</si>
  <si>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</si>
  <si>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</si>
  <si>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</si>
  <si>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</si>
  <si>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</si>
  <si>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</si>
  <si>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</si>
  <si>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</si>
  <si>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</si>
  <si>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</si>
  <si>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</si>
  <si>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</si>
  <si>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</si>
  <si>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</si>
  <si>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</si>
  <si>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</si>
  <si>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</si>
  <si>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</si>
  <si>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</si>
  <si>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</si>
  <si>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</si>
  <si>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</si>
  <si>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</si>
  <si>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</si>
  <si>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</si>
  <si>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</si>
  <si>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</si>
  <si>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</si>
  <si>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</si>
  <si>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</si>
  <si>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</si>
  <si>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</si>
  <si>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</si>
  <si>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</si>
  <si>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</si>
  <si>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</si>
  <si>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</si>
  <si>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</si>
  <si>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</si>
  <si>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</si>
  <si>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</si>
  <si>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</si>
  <si>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</si>
  <si>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</si>
  <si>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</si>
  <si>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</si>
  <si>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</si>
  <si>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</si>
  <si>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</si>
  <si>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</si>
  <si>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</si>
  <si>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</si>
  <si>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</si>
  <si>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</si>
  <si>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</si>
  <si>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</si>
  <si>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</si>
  <si>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</si>
  <si>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</si>
  <si>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</si>
  <si>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</si>
  <si>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</si>
  <si>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</si>
  <si>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</si>
  <si>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</si>
  <si>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</si>
  <si>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</si>
  <si>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</si>
  <si>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</si>
  <si>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</si>
  <si>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</si>
  <si>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</si>
  <si>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</si>
  <si>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</si>
  <si>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</si>
  <si>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</si>
  <si>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</si>
  <si>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</si>
  <si>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</si>
  <si>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</si>
  <si>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</si>
  <si>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</si>
  <si>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</si>
  <si>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</si>
  <si>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</si>
  <si>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</si>
  <si>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</si>
  <si>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</si>
  <si>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</si>
  <si>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</si>
  <si>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</si>
  <si>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</si>
  <si>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</si>
  <si>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</si>
  <si>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</si>
  <si>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</si>
  <si>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</si>
  <si>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</si>
  <si>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</si>
  <si>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</si>
  <si>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</si>
  <si>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</si>
  <si>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</si>
  <si>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</si>
  <si>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</si>
  <si>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</si>
  <si>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</si>
  <si>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</si>
  <si>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</si>
  <si>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</si>
  <si>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</si>
  <si>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</si>
  <si>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</si>
  <si>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</si>
  <si>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</si>
  <si>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</si>
  <si>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</si>
  <si>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</si>
  <si>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</si>
  <si>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</si>
  <si>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</si>
  <si>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</si>
  <si>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</si>
  <si>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</si>
  <si>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</si>
  <si>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</si>
  <si>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</si>
  <si>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</si>
  <si>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</si>
  <si>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</si>
  <si>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</si>
  <si>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</si>
  <si>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</si>
  <si>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</si>
  <si>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</si>
  <si>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</si>
  <si>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</si>
  <si>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</si>
  <si>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</si>
  <si>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</si>
  <si>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</si>
  <si>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</si>
  <si>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</si>
  <si>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</si>
  <si>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</si>
  <si>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</si>
  <si>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</si>
  <si>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</si>
  <si>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</si>
  <si>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</si>
  <si>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</si>
  <si>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</si>
  <si>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</si>
  <si>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</si>
  <si>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</si>
  <si>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</si>
  <si>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</si>
  <si>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</si>
  <si>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</si>
  <si>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</si>
  <si>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</si>
  <si>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</si>
  <si>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</si>
  <si>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</si>
  <si>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</si>
  <si>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</si>
  <si>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</si>
  <si>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</si>
  <si>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</si>
  <si>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</si>
  <si>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</si>
  <si>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</si>
  <si>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</si>
  <si>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</si>
  <si>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</si>
  <si>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</si>
  <si>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</si>
  <si>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</si>
  <si>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</si>
  <si>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</si>
  <si>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</si>
  <si>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</si>
  <si>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</si>
  <si>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</si>
  <si>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</si>
  <si>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</si>
  <si>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</si>
  <si>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</si>
  <si>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</si>
  <si>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</si>
  <si>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</si>
  <si>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</si>
  <si>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</si>
  <si>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</si>
  <si>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</si>
  <si>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</si>
  <si>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</si>
  <si>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</si>
  <si>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</si>
  <si>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</si>
  <si>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</si>
  <si>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</si>
  <si>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</si>
  <si>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</si>
  <si>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</si>
  <si>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</si>
  <si>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</si>
  <si>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</si>
  <si>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</si>
  <si>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</si>
  <si>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</si>
  <si>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</si>
  <si>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</si>
  <si>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</si>
  <si>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</si>
  <si>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</si>
  <si>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</si>
  <si>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</si>
  <si>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</si>
  <si>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</si>
  <si>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</si>
  <si>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</si>
  <si>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</si>
  <si>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</si>
  <si>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</si>
  <si>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</si>
  <si>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</si>
  <si>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</si>
  <si>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</si>
  <si>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</si>
  <si>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</si>
  <si>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</si>
  <si>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</si>
  <si>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</si>
  <si>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</si>
  <si>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</si>
  <si>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</si>
  <si>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</si>
  <si>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</si>
  <si>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</si>
  <si>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</si>
  <si>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</si>
  <si>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</si>
  <si>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</si>
  <si>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</si>
  <si>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</si>
  <si>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</si>
  <si>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</si>
  <si>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</si>
  <si>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</si>
  <si>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</si>
  <si>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</si>
  <si>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</si>
  <si>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</si>
  <si>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</si>
  <si>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</si>
  <si>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</si>
  <si>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</si>
  <si>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</si>
  <si>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</si>
  <si>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</si>
  <si>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</si>
  <si>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</si>
  <si>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</si>
  <si>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</si>
  <si>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</si>
  <si>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</si>
  <si>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</si>
  <si>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</si>
  <si>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</si>
  <si>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</si>
  <si>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</si>
  <si>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</si>
  <si>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</si>
  <si>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</si>
  <si>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</si>
  <si>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</si>
  <si>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</si>
  <si>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</si>
  <si>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</si>
  <si>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</si>
  <si>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</si>
  <si>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</si>
  <si>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</si>
  <si>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</si>
  <si>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</si>
  <si>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</si>
  <si>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</si>
  <si>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</si>
  <si>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</si>
  <si>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</si>
  <si>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</si>
  <si>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</si>
  <si>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</si>
  <si>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</si>
  <si>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</si>
  <si>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</si>
  <si>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</si>
  <si>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</si>
  <si>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</si>
  <si>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</si>
  <si>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</si>
  <si>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</si>
  <si>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</si>
  <si>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</si>
  <si>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</si>
  <si>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</si>
  <si>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</si>
  <si>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</si>
  <si>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</si>
  <si>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</si>
  <si>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</si>
  <si>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</si>
  <si>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</si>
  <si>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</si>
  <si>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</si>
  <si>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</si>
  <si>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</si>
  <si>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</si>
  <si>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</si>
  <si>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</si>
  <si>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</si>
  <si>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</si>
  <si>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</si>
  <si>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</si>
  <si>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</si>
  <si>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</si>
  <si>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</si>
  <si>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</si>
  <si>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</si>
  <si>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</si>
  <si>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</si>
  <si>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</si>
  <si>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</si>
  <si>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</si>
  <si>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</si>
  <si>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</si>
  <si>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</si>
  <si>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</si>
  <si>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</si>
  <si>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</si>
  <si>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</si>
  <si>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</si>
  <si>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</si>
  <si>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</si>
  <si>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</si>
  <si>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</si>
  <si>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</si>
  <si>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</si>
  <si>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</si>
  <si>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</si>
  <si>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</si>
  <si>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</si>
  <si>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</si>
  <si>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</si>
  <si>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</si>
  <si>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</si>
  <si>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</si>
  <si>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</si>
  <si>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</si>
  <si>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</si>
  <si>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</si>
  <si>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</si>
  <si>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</si>
  <si>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</si>
  <si>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</si>
  <si>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</si>
  <si>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</si>
  <si>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</si>
  <si>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</si>
  <si>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</si>
  <si>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</si>
  <si>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</si>
  <si>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</si>
  <si>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</si>
  <si>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</si>
  <si>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</si>
  <si>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</si>
  <si>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</si>
  <si>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</si>
  <si>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</si>
  <si>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</si>
  <si>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</si>
  <si>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</si>
  <si>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</si>
  <si>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</si>
  <si>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</si>
  <si>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</si>
  <si>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</si>
  <si>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</si>
  <si>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</si>
  <si>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</si>
  <si>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</si>
  <si>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</si>
  <si>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</si>
  <si>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</si>
  <si>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</si>
  <si>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</si>
  <si>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</si>
  <si>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</si>
  <si>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</si>
  <si>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</si>
  <si>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</si>
  <si>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</si>
  <si>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</si>
  <si>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</si>
  <si>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</si>
  <si>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</si>
  <si>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</si>
  <si>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</si>
  <si>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</si>
  <si>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</si>
  <si>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</si>
  <si>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</si>
  <si>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</si>
  <si>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</si>
  <si>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</si>
  <si>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</si>
  <si>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</si>
  <si>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</si>
  <si>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</si>
  <si>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</si>
  <si>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</si>
  <si>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</si>
  <si>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</si>
  <si>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</si>
  <si>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</si>
  <si>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</si>
  <si>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</si>
  <si>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</si>
  <si>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</si>
  <si>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</si>
  <si>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</si>
  <si>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</si>
  <si>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</si>
  <si>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</si>
  <si>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</si>
  <si>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</si>
  <si>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</si>
  <si>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</si>
  <si>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</si>
  <si>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</si>
  <si>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</si>
  <si>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</si>
  <si>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</si>
  <si>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</si>
  <si>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</si>
  <si>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</si>
  <si>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</si>
  <si>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</si>
  <si>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</si>
  <si>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</si>
  <si>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</si>
  <si>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</si>
  <si>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</si>
  <si>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</si>
  <si>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</si>
  <si>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</si>
  <si>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</si>
  <si>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</si>
  <si>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</si>
  <si>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</si>
  <si>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</si>
  <si>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</si>
  <si>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</si>
  <si>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</si>
  <si>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</si>
  <si>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</si>
  <si>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</si>
  <si>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</si>
  <si>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</si>
  <si>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</si>
  <si>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</si>
  <si>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</si>
  <si>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</si>
  <si>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</si>
  <si>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</si>
  <si>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</si>
  <si>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</si>
  <si>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</si>
  <si>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</si>
  <si>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</si>
  <si>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</si>
  <si>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</si>
  <si>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</si>
  <si>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</si>
  <si>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</si>
  <si>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</si>
  <si>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</si>
  <si>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</si>
  <si>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</si>
  <si>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</si>
  <si>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</si>
  <si>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</si>
  <si>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</si>
  <si>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</si>
  <si>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</si>
  <si>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</si>
  <si>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</si>
  <si>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</si>
  <si>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</si>
  <si>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</si>
  <si>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</si>
  <si>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</si>
  <si>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</si>
  <si>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</si>
  <si>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</si>
  <si>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</si>
  <si>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</si>
  <si>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</si>
  <si>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</si>
  <si>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</si>
  <si>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</si>
  <si>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</si>
  <si>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</si>
  <si>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</si>
  <si>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</si>
  <si>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</si>
  <si>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</si>
  <si>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</si>
  <si>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</si>
  <si>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</si>
  <si>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</si>
  <si>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</si>
  <si>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</si>
  <si>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</si>
  <si>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</si>
  <si>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</si>
  <si>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</si>
  <si>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</si>
  <si>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</si>
  <si>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</si>
  <si>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</si>
  <si>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</si>
  <si>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</si>
  <si>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</si>
  <si>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</si>
  <si>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</si>
  <si>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</si>
  <si>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</si>
  <si>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</si>
  <si>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</si>
  <si>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</si>
  <si>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</si>
  <si>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</si>
  <si>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</si>
  <si>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</si>
  <si>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</si>
  <si>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</si>
  <si>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</si>
  <si>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</si>
  <si>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</si>
  <si>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</si>
  <si>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</si>
  <si>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</si>
  <si>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</si>
  <si>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</si>
  <si>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</si>
  <si>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</si>
  <si>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</si>
  <si>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</si>
  <si>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</si>
  <si>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</si>
  <si>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</si>
  <si>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</si>
  <si>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</si>
  <si>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</si>
  <si>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</si>
  <si>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</si>
  <si>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</si>
  <si>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</si>
  <si>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</si>
  <si>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</si>
  <si>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</si>
  <si>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</si>
  <si>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</si>
  <si>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</si>
  <si>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</si>
  <si>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</si>
  <si>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</si>
  <si>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</si>
  <si>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</si>
  <si>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</si>
  <si>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</si>
  <si>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</si>
  <si>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</si>
  <si>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</si>
  <si>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</si>
  <si>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</si>
  <si>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</si>
  <si>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</si>
  <si>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</si>
  <si>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</si>
  <si>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</si>
  <si>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</si>
  <si>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</si>
  <si>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</si>
  <si>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</si>
  <si>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</si>
  <si>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</si>
  <si>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</si>
  <si>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</si>
  <si>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</si>
  <si>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</si>
  <si>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</si>
  <si>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</si>
  <si>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</si>
  <si>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</si>
  <si>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</si>
  <si>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</si>
  <si>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</si>
  <si>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</si>
  <si>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</si>
  <si>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</si>
  <si>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</si>
  <si>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</si>
  <si>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</si>
  <si>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</si>
  <si>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</si>
  <si>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</si>
  <si>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</si>
  <si>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</si>
  <si>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</si>
  <si>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</si>
  <si>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</si>
  <si>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</si>
  <si>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</si>
  <si>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</si>
  <si>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</si>
  <si>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</si>
  <si>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</si>
  <si>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</si>
  <si>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</si>
  <si>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</si>
  <si>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</si>
  <si>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</si>
  <si>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</si>
  <si>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</si>
  <si>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</si>
  <si>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</si>
  <si>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</si>
  <si>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</si>
  <si>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</si>
  <si>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</si>
  <si>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</si>
  <si>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</si>
  <si>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</si>
  <si>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</si>
  <si>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</si>
  <si>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</si>
  <si>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</si>
  <si>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</si>
  <si>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</si>
  <si>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</si>
  <si>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</si>
  <si>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</si>
  <si>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</si>
  <si>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</si>
  <si>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</si>
  <si>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</si>
  <si>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</si>
  <si>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</si>
  <si>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</si>
  <si>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</si>
  <si>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</si>
  <si>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</si>
  <si>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</si>
  <si>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</si>
  <si>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</si>
  <si>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</si>
  <si>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</si>
  <si>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</si>
  <si>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</si>
  <si>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</si>
  <si>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</si>
  <si>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</si>
  <si>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</si>
  <si>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</si>
  <si>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</si>
  <si>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</si>
  <si>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</si>
  <si>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</si>
  <si>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</si>
  <si>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</si>
  <si>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</si>
  <si>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</si>
  <si>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</si>
  <si>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</si>
  <si>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</si>
  <si>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</si>
  <si>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</si>
  <si>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</si>
  <si>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</si>
  <si>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</si>
  <si>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</si>
  <si>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</si>
  <si>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</si>
  <si>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</si>
  <si>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</si>
  <si>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</si>
  <si>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</si>
  <si>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</si>
  <si>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</si>
  <si>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</si>
  <si>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</si>
  <si>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</si>
  <si>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</si>
  <si>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</si>
  <si>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</si>
  <si>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</si>
  <si>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</si>
  <si>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</si>
  <si>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</si>
  <si>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</si>
  <si>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</si>
  <si>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</si>
  <si>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</si>
  <si>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</si>
  <si>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</si>
  <si>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</si>
  <si>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</si>
  <si>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</si>
  <si>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</si>
  <si>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</si>
  <si>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</si>
  <si>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</si>
  <si>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</si>
  <si>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</si>
  <si>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</si>
  <si>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</si>
  <si>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</si>
  <si>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</si>
  <si>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</si>
  <si>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</si>
  <si>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</si>
  <si>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</si>
  <si>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</si>
  <si>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</si>
  <si>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</si>
  <si>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</si>
  <si>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</si>
  <si>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</si>
  <si>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</si>
  <si>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</si>
  <si>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</si>
  <si>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</si>
  <si>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</si>
  <si>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</si>
  <si>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</si>
  <si>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</si>
  <si>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</si>
  <si>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</si>
  <si>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</si>
  <si>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</si>
  <si>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</si>
  <si>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</si>
  <si>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</si>
  <si>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</si>
  <si>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</si>
  <si>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</si>
  <si>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</si>
  <si>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</si>
  <si>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</si>
  <si>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</si>
  <si>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</si>
  <si>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</si>
  <si>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</si>
  <si>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</si>
  <si>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</si>
  <si>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</si>
  <si>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</si>
  <si>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</si>
  <si>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</si>
  <si>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</si>
  <si>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</si>
  <si>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</si>
  <si>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</si>
  <si>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</si>
  <si>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</si>
  <si>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</si>
  <si>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</si>
  <si>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</si>
  <si>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</si>
  <si>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</si>
  <si>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</si>
  <si>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</si>
  <si>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</si>
  <si>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</si>
  <si>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</si>
  <si>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</si>
  <si>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</si>
  <si>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</si>
  <si>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</si>
  <si>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</si>
  <si>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</si>
  <si>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</si>
  <si>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</si>
  <si>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</si>
  <si>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</si>
  <si>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</si>
  <si>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</si>
  <si>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</si>
  <si>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</si>
  <si>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</si>
  <si>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</si>
  <si>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</si>
  <si>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</si>
  <si>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</si>
  <si>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</si>
  <si>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</si>
  <si>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</si>
  <si>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</si>
  <si>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</si>
  <si>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</si>
  <si>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</si>
  <si>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</si>
  <si>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</si>
  <si>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</si>
  <si>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</si>
  <si>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</si>
  <si>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</si>
  <si>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</si>
  <si>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</si>
  <si>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</si>
  <si>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</si>
  <si>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</si>
  <si>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</si>
  <si>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</si>
  <si>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</si>
  <si>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</si>
  <si>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</si>
  <si>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</si>
  <si>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</si>
  <si>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</si>
  <si>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</si>
  <si>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</si>
  <si>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</si>
  <si>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</si>
  <si>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</si>
  <si>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</si>
  <si>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</si>
  <si>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</si>
  <si>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</si>
  <si>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</si>
  <si>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</si>
  <si>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</si>
  <si>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</si>
  <si>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</si>
  <si>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</si>
  <si>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</si>
  <si>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</si>
  <si>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</si>
  <si>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</si>
  <si>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</si>
  <si>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</si>
  <si>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</si>
  <si>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</si>
  <si>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</si>
  <si>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</si>
  <si>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</si>
  <si>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</si>
  <si>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</si>
  <si>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</si>
  <si>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</si>
  <si>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</si>
  <si>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</si>
  <si>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</si>
  <si>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</si>
  <si>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</si>
  <si>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</si>
  <si>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</si>
  <si>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</si>
  <si>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</si>
  <si>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</si>
  <si>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</si>
  <si>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</si>
  <si>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</si>
  <si>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</si>
  <si>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</si>
  <si>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</si>
  <si>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</si>
  <si>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</si>
  <si>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</si>
  <si>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</si>
  <si>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</si>
  <si>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</si>
  <si>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</si>
  <si>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</si>
  <si>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</si>
  <si>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</si>
  <si>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</si>
  <si>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</si>
  <si>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</si>
  <si>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</si>
  <si>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</si>
  <si>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</si>
  <si>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</si>
  <si>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</si>
  <si>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</si>
  <si>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</si>
  <si>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</si>
  <si>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</si>
  <si>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</si>
  <si>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</si>
  <si>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</si>
  <si>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</si>
  <si>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</si>
  <si>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</si>
  <si>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</si>
  <si>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</si>
  <si>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</si>
  <si>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</si>
  <si>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</si>
  <si>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</si>
  <si>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</si>
  <si>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</si>
  <si>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</si>
  <si>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</si>
  <si>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</si>
  <si>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</si>
  <si>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</si>
  <si>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</si>
  <si>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</si>
  <si>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</si>
  <si>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</si>
  <si>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</si>
  <si>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</si>
  <si>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</si>
  <si>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</si>
  <si>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</si>
  <si>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</si>
  <si>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</si>
  <si>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</si>
  <si>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</si>
  <si>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</si>
  <si>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</si>
  <si>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</si>
  <si>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</si>
  <si>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</si>
  <si>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</si>
  <si>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</si>
  <si>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</si>
  <si>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</si>
  <si>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</si>
  <si>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</si>
  <si>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</si>
  <si>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</si>
  <si>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</si>
  <si>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</si>
  <si>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</si>
  <si>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</si>
  <si>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</si>
  <si>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</si>
  <si>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</si>
  <si>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</si>
  <si>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</si>
  <si>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</si>
  <si>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</si>
  <si>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</si>
  <si>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</si>
  <si>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</si>
  <si>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</si>
  <si>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</si>
  <si>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</si>
  <si>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</si>
  <si>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</si>
  <si>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</si>
  <si>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</si>
  <si>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</si>
  <si>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</si>
  <si>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</si>
  <si>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</si>
  <si>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</si>
  <si>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</si>
  <si>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</si>
  <si>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</si>
  <si>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</si>
  <si>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</si>
  <si>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</si>
  <si>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</si>
  <si>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</si>
  <si>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</si>
  <si>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</si>
  <si>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</si>
  <si>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</si>
  <si>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</si>
  <si>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</si>
  <si>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</si>
  <si>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</si>
  <si>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</si>
  <si>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</si>
  <si>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</si>
  <si>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</si>
  <si>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</si>
  <si>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</si>
  <si>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</si>
  <si>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</si>
  <si>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</si>
  <si>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</si>
  <si>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</si>
  <si>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</si>
  <si>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</si>
  <si>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</si>
  <si>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</si>
  <si>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</si>
  <si>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</si>
  <si>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</si>
  <si>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</si>
  <si>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</si>
  <si>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</si>
  <si>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</si>
  <si>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</si>
  <si>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</si>
  <si>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</si>
  <si>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</si>
  <si>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</si>
  <si>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</si>
  <si>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</si>
  <si>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</si>
  <si>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</si>
  <si>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</si>
  <si>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</si>
  <si>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</si>
  <si>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</si>
  <si>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</si>
  <si>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</si>
  <si>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</si>
  <si>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</si>
  <si>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</si>
  <si>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</si>
  <si>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</si>
  <si>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</si>
  <si>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</si>
  <si>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</si>
  <si>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</si>
  <si>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</si>
  <si>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</si>
  <si>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</si>
  <si>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</si>
  <si>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</si>
  <si>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</si>
  <si>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</si>
  <si>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</si>
  <si>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</si>
  <si>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</si>
  <si>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</si>
  <si>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</si>
  <si>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</si>
  <si>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</si>
  <si>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</si>
  <si>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</si>
  <si>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</si>
  <si>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</si>
  <si>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</si>
  <si>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</si>
  <si>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</si>
  <si>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</si>
  <si>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</si>
  <si>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</si>
  <si>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</si>
  <si>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</si>
  <si>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</si>
  <si>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</si>
  <si>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</si>
  <si>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</si>
  <si>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</si>
  <si>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</si>
  <si>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</si>
  <si>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</si>
  <si>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</si>
  <si>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</si>
  <si>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</si>
  <si>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</si>
  <si>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</si>
  <si>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</si>
  <si>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</si>
  <si>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</si>
  <si>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</si>
  <si>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</si>
  <si>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</si>
  <si>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</si>
  <si>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</si>
  <si>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</si>
  <si>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</si>
  <si>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</si>
  <si>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</si>
  <si>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</si>
  <si>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</si>
  <si>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</si>
  <si>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</si>
  <si>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</si>
  <si>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</si>
  <si>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</si>
  <si>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</si>
  <si>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</si>
  <si>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</si>
  <si>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</si>
  <si>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</si>
  <si>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</si>
  <si>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</si>
  <si>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</si>
  <si>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</si>
  <si>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</si>
  <si>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</si>
  <si>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</si>
  <si>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</si>
  <si>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</si>
  <si>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</si>
  <si>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</si>
  <si>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</si>
  <si>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</si>
  <si>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</si>
  <si>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</si>
  <si>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</si>
  <si>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</si>
  <si>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</si>
  <si>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</si>
  <si>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</si>
  <si>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</si>
  <si>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</si>
  <si>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</si>
  <si>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</si>
  <si>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</si>
  <si>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</si>
  <si>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</si>
  <si>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</si>
  <si>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</si>
  <si>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</si>
  <si>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</si>
  <si>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</si>
  <si>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</si>
  <si>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</si>
  <si>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</si>
  <si>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</si>
  <si>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</si>
  <si>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</si>
  <si>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</si>
  <si>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</si>
  <si>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</si>
  <si>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</si>
  <si>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</si>
  <si>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</si>
  <si>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</si>
  <si>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</si>
  <si>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</si>
  <si>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</si>
  <si>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</si>
  <si>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</si>
  <si>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</si>
  <si>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</si>
  <si>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</si>
  <si>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</si>
  <si>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</si>
  <si>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</si>
  <si>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</si>
  <si>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</si>
  <si>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</si>
  <si>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</si>
  <si>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</si>
  <si>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</si>
  <si>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</si>
  <si>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</si>
  <si>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</si>
  <si>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</si>
  <si>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</si>
  <si>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</si>
  <si>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</si>
  <si>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</si>
  <si>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</si>
  <si>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</si>
  <si>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</si>
  <si>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</si>
  <si>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</si>
  <si>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</si>
  <si>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</si>
  <si>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</si>
  <si>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</si>
  <si>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</si>
  <si>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</si>
  <si>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</si>
  <si>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</si>
  <si>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</si>
  <si>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</si>
  <si>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</si>
  <si>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</si>
  <si>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</si>
  <si>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</si>
  <si>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</si>
  <si>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</si>
  <si>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</si>
  <si>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</si>
  <si>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</si>
  <si>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</si>
  <si>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</si>
  <si>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</si>
  <si>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</si>
  <si>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</si>
  <si>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</si>
  <si>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</si>
  <si>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</si>
  <si>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</si>
  <si>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</si>
  <si>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</si>
  <si>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</si>
  <si>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</si>
  <si>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</si>
  <si>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</si>
  <si>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</si>
  <si>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</si>
  <si>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</si>
  <si>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</si>
  <si>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</si>
  <si>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</si>
  <si>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</si>
  <si>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</si>
  <si>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</si>
  <si>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</si>
  <si>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</si>
  <si>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</si>
  <si>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</si>
  <si>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</si>
  <si>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</si>
  <si>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</si>
  <si>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</si>
  <si>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</si>
  <si>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</si>
  <si>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</si>
  <si>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</si>
  <si>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</si>
  <si>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</si>
  <si>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</si>
  <si>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</si>
  <si>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</si>
  <si>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</si>
  <si>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</si>
  <si>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</si>
  <si>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</si>
  <si>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</si>
  <si>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</si>
  <si>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</si>
  <si>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</si>
  <si>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</si>
  <si>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</si>
  <si>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</si>
  <si>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</si>
  <si>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</si>
  <si>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</si>
  <si>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</si>
  <si>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</si>
  <si>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</si>
  <si>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</si>
  <si>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</si>
  <si>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</si>
  <si>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</si>
  <si>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</si>
  <si>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</si>
  <si>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</si>
  <si>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</si>
  <si>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</si>
  <si>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</si>
  <si>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</si>
  <si>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</si>
  <si>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</si>
  <si>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</si>
  <si>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</si>
  <si>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</si>
  <si>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</si>
  <si>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</si>
  <si>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</si>
  <si>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</si>
  <si>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</si>
  <si>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</si>
  <si>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</si>
  <si>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</si>
  <si>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</si>
  <si>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</si>
  <si>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</si>
  <si>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</si>
  <si>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</si>
  <si>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</si>
  <si>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</si>
  <si>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</si>
  <si>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</si>
  <si>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</si>
  <si>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</si>
  <si>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</si>
  <si>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</si>
  <si>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</si>
  <si>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</si>
  <si>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</si>
  <si>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</si>
  <si>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</si>
  <si>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</si>
  <si>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</si>
  <si>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</si>
  <si>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</si>
  <si>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</si>
  <si>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</si>
  <si>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</si>
  <si>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</si>
  <si>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</si>
  <si>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</si>
  <si>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</si>
  <si>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</si>
  <si>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</si>
  <si>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</si>
  <si>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</si>
  <si>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</si>
  <si>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</si>
  <si>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</si>
  <si>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</si>
  <si>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</si>
  <si>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</si>
  <si>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</si>
  <si>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</si>
  <si>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</si>
  <si>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</si>
  <si>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</si>
  <si>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</si>
  <si>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</si>
  <si>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</si>
  <si>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</si>
  <si>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</si>
  <si>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</si>
  <si>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</si>
  <si>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</si>
  <si>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</si>
  <si>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</si>
  <si>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</si>
  <si>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</si>
  <si>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</si>
  <si>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</si>
  <si>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</si>
  <si>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</si>
  <si>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</si>
  <si>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</si>
  <si>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</si>
  <si>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</si>
  <si>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</si>
  <si>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</si>
  <si>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</si>
  <si>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</si>
  <si>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</si>
  <si>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</si>
  <si>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</si>
  <si>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</si>
  <si>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</si>
  <si>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</si>
  <si>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</si>
  <si>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</si>
  <si>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</si>
  <si>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</si>
  <si>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</si>
  <si>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</si>
  <si>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</si>
  <si>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</si>
  <si>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</si>
  <si>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</si>
  <si>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</si>
  <si>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</si>
  <si>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</si>
  <si>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</si>
  <si>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</si>
  <si>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</si>
  <si>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</si>
  <si>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</si>
  <si>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</si>
  <si>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</si>
  <si>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</si>
  <si>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</si>
  <si>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</si>
  <si>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</si>
  <si>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</si>
  <si>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</si>
  <si>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</si>
  <si>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</si>
  <si>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</si>
  <si>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</si>
  <si>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</si>
  <si>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</si>
  <si>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</si>
  <si>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</si>
  <si>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</si>
  <si>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</si>
  <si>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</si>
  <si>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</si>
  <si>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</si>
  <si>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</si>
  <si>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</si>
  <si>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</si>
  <si>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</si>
  <si>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</si>
  <si>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</si>
  <si>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</si>
  <si>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</si>
  <si>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</si>
  <si>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</si>
  <si>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</si>
  <si>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</si>
  <si>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</si>
  <si>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</si>
  <si>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</si>
  <si>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</si>
  <si>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</si>
  <si>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</si>
  <si>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</si>
  <si>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</si>
  <si>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</si>
  <si>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</si>
  <si>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</si>
  <si>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</si>
  <si>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</si>
  <si>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</si>
  <si>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</si>
  <si>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</si>
  <si>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</si>
  <si>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</si>
  <si>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</si>
  <si>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</si>
  <si>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</si>
  <si>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</si>
  <si>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</si>
  <si>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</si>
  <si>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</si>
  <si>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</si>
  <si>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</si>
  <si>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</si>
  <si>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</si>
  <si>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</si>
  <si>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</si>
  <si>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</si>
  <si>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</si>
  <si>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</si>
  <si>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</si>
  <si>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</si>
  <si>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</si>
  <si>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</si>
  <si>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</si>
  <si>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</si>
  <si>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</si>
  <si>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</si>
  <si>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</si>
  <si>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</si>
  <si>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</si>
  <si>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</si>
  <si>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</si>
  <si>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</si>
  <si>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</si>
  <si>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</si>
  <si>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</si>
  <si>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</si>
  <si>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</si>
  <si>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</si>
  <si>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</si>
  <si>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</si>
  <si>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</si>
  <si>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</si>
  <si>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</si>
  <si>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</si>
  <si>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</si>
  <si>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</si>
  <si>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</si>
  <si>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</si>
  <si>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</si>
  <si>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</si>
  <si>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</si>
  <si>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</si>
  <si>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</si>
  <si>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</si>
  <si>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</si>
  <si>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</si>
  <si>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</si>
  <si>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</si>
  <si>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</si>
  <si>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</si>
  <si>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</si>
  <si>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</si>
  <si>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</si>
  <si>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</si>
  <si>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</si>
  <si>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</si>
  <si>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</si>
  <si>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</si>
  <si>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</si>
  <si>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</si>
  <si>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</si>
  <si>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</si>
  <si>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</si>
  <si>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</si>
  <si>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</si>
  <si>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</si>
  <si>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</si>
  <si>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</si>
  <si>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</si>
  <si>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</si>
  <si>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</si>
  <si>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</si>
  <si>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</si>
  <si>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</si>
  <si>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</si>
  <si>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</si>
  <si>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</si>
  <si>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</si>
  <si>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</si>
  <si>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</si>
  <si>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</si>
  <si>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</si>
  <si>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</si>
  <si>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</si>
  <si>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</si>
  <si>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</si>
  <si>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</si>
  <si>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</si>
  <si>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</si>
  <si>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</si>
  <si>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</si>
  <si>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</si>
  <si>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</si>
  <si>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</si>
  <si>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</si>
  <si>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</si>
  <si>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</si>
  <si>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</si>
  <si>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</si>
  <si>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</si>
  <si>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</si>
  <si>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</si>
  <si>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</si>
  <si>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</si>
  <si>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</si>
  <si>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</si>
  <si>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</si>
  <si>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</si>
  <si>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</si>
  <si>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</si>
  <si>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</si>
  <si>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</si>
  <si>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</si>
  <si>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</si>
  <si>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</si>
  <si>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</si>
  <si>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</si>
  <si>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</si>
  <si>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</si>
  <si>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</si>
  <si>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</si>
  <si>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</si>
  <si>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</si>
  <si>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</si>
  <si>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</si>
  <si>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</si>
  <si>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</si>
  <si>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</si>
  <si>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</si>
  <si>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</si>
  <si>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</si>
  <si>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</si>
  <si>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</si>
  <si>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</si>
  <si>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</si>
  <si>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</si>
  <si>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</si>
  <si>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</si>
  <si>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</si>
  <si>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</si>
  <si>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</si>
  <si>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</si>
  <si>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</si>
  <si>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</si>
  <si>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</si>
  <si>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</si>
  <si>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</si>
  <si>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</si>
  <si>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</si>
  <si>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</si>
  <si>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</si>
  <si>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</si>
  <si>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</si>
  <si>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</si>
  <si>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</si>
  <si>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</si>
  <si>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</si>
  <si>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</si>
  <si>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</si>
  <si>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</si>
  <si>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</si>
  <si>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</si>
  <si>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</si>
  <si>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</si>
  <si>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</si>
  <si>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</si>
  <si>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</si>
  <si>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</si>
  <si>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</si>
  <si>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</si>
  <si>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</si>
  <si>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</si>
  <si>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</si>
  <si>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</si>
  <si>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</si>
  <si>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</si>
  <si>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</si>
  <si>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</si>
  <si>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</si>
  <si>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</si>
  <si>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</si>
  <si>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</si>
  <si>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</si>
  <si>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</si>
  <si>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</si>
  <si>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</si>
  <si>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</si>
  <si>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</si>
  <si>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</si>
  <si>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</si>
  <si>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</si>
  <si>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</si>
  <si>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</si>
  <si>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</si>
  <si>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</si>
  <si>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</si>
  <si>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</si>
  <si>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</si>
  <si>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</si>
  <si>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</si>
  <si>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</si>
  <si>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</si>
  <si>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</si>
  <si>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</si>
  <si>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</si>
  <si>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</si>
  <si>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</si>
  <si>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</si>
  <si>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</si>
  <si>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</si>
  <si>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</si>
  <si>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</si>
  <si>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</si>
  <si>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</si>
  <si>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</si>
  <si>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</si>
  <si>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</si>
  <si>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</si>
  <si>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</si>
  <si>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</si>
  <si>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</si>
  <si>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</si>
  <si>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</si>
  <si>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</si>
  <si>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</si>
  <si>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</si>
  <si>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</si>
  <si>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</si>
  <si>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</si>
  <si>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</si>
  <si>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</si>
  <si>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</si>
  <si>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</si>
  <si>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</si>
  <si>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</si>
  <si>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</si>
  <si>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</si>
  <si>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</si>
  <si>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</si>
  <si>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</si>
  <si>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</si>
  <si>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</si>
  <si>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</si>
  <si>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</si>
  <si>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</si>
  <si>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</si>
  <si>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</si>
  <si>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</si>
  <si>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</si>
  <si>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</si>
  <si>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</si>
  <si>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</si>
  <si>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</si>
  <si>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</si>
  <si>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</si>
  <si>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</si>
  <si>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</si>
  <si>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</si>
  <si>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</si>
  <si>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</si>
  <si>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</si>
  <si>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</si>
  <si>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</si>
  <si>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</si>
  <si>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</si>
  <si>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</si>
  <si>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</si>
  <si>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</si>
  <si>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</si>
  <si>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</si>
  <si>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</si>
  <si>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</si>
  <si>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</si>
  <si>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</si>
  <si>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</si>
  <si>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</si>
  <si>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</si>
  <si>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</si>
  <si>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</si>
  <si>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</si>
  <si>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</si>
  <si>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</si>
  <si>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</si>
  <si>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</si>
  <si>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</si>
  <si>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</si>
  <si>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</si>
  <si>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</si>
  <si>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</si>
  <si>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</si>
  <si>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</si>
  <si>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</si>
  <si>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</si>
  <si>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</si>
  <si>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</si>
  <si>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</si>
  <si>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</si>
  <si>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</si>
  <si>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</si>
  <si>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</si>
  <si>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</si>
  <si>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</si>
  <si>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</si>
  <si>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</si>
  <si>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</si>
  <si>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</si>
  <si>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</si>
  <si>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</si>
  <si>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</si>
  <si>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</si>
  <si>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</si>
  <si>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</si>
  <si>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</si>
  <si>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</si>
  <si>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</si>
  <si>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</si>
  <si>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</si>
  <si>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</si>
  <si>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</si>
  <si>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</si>
  <si>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</si>
  <si>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</si>
  <si>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</si>
  <si>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</si>
  <si>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</si>
  <si>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</si>
  <si>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</si>
  <si>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</si>
  <si>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</si>
  <si>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</si>
  <si>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</si>
  <si>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</si>
  <si>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</si>
  <si>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</si>
  <si>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</si>
  <si>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</si>
  <si>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</si>
  <si>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</si>
  <si>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</si>
  <si>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</si>
  <si>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</si>
  <si>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</si>
  <si>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</si>
  <si>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</si>
  <si>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</si>
  <si>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</si>
  <si>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</si>
  <si>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</si>
  <si>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</si>
  <si>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</si>
  <si>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</si>
  <si>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</si>
  <si>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</si>
  <si>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</si>
  <si>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</si>
  <si>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</si>
  <si>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</si>
  <si>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</si>
  <si>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</si>
  <si>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</si>
  <si>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</si>
  <si>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</si>
  <si>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</si>
  <si>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</si>
  <si>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</si>
  <si>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</si>
  <si>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</si>
  <si>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</si>
  <si>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</si>
  <si>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</si>
  <si>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</si>
  <si>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</si>
  <si>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</si>
  <si>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</si>
  <si>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</si>
  <si>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</si>
  <si>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</si>
  <si>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</si>
  <si>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</si>
  <si>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</si>
  <si>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</si>
  <si>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</si>
  <si>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</si>
  <si>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</si>
  <si>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</si>
  <si>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</si>
  <si>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</si>
  <si>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</si>
  <si>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</si>
  <si>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</si>
  <si>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</si>
  <si>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</si>
  <si>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</si>
  <si>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</si>
  <si>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</si>
  <si>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</si>
  <si>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</si>
  <si>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</si>
  <si>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</si>
  <si>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</si>
  <si>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</si>
  <si>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</si>
  <si>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</si>
  <si>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</si>
  <si>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</si>
  <si>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</si>
  <si>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</si>
  <si>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</si>
  <si>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</si>
  <si>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</si>
  <si>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</si>
  <si>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</si>
  <si>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</si>
  <si>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</si>
  <si>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</si>
  <si>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</si>
  <si>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</si>
  <si>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</si>
  <si>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</si>
  <si>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</si>
  <si>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</si>
  <si>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</si>
  <si>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</si>
  <si>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</si>
  <si>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</si>
  <si>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</si>
  <si>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</si>
  <si>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</si>
  <si>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</si>
  <si>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</si>
  <si>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</si>
  <si>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</si>
  <si>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</si>
  <si>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</si>
  <si>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</si>
  <si>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</si>
  <si>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</si>
  <si>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</si>
  <si>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</si>
  <si>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</si>
  <si>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</si>
  <si>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</si>
  <si>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</si>
  <si>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</si>
  <si>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</si>
  <si>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</si>
  <si>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</si>
  <si>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</si>
  <si>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</si>
  <si>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</si>
  <si>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</si>
  <si>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</si>
  <si>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</si>
  <si>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</si>
  <si>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</si>
  <si>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</si>
  <si>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</si>
  <si>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</si>
  <si>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</si>
  <si>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</si>
  <si>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</si>
  <si>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</si>
  <si>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</si>
  <si>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</si>
  <si>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</si>
  <si>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</si>
  <si>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</si>
  <si>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</si>
  <si>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</si>
  <si>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</si>
  <si>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</si>
  <si>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</si>
  <si>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</si>
  <si>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</si>
  <si>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</si>
  <si>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</si>
  <si>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</si>
  <si>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</si>
  <si>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</si>
  <si>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</si>
  <si>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</si>
  <si>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</si>
  <si>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</si>
  <si>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</si>
  <si>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</si>
  <si>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</si>
  <si>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</si>
  <si>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</si>
  <si>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</si>
  <si>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</si>
  <si>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</si>
  <si>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</si>
  <si>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</si>
  <si>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</si>
  <si>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</si>
  <si>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</si>
  <si>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</si>
  <si>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</si>
  <si>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</si>
  <si>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</si>
  <si>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</si>
  <si>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</si>
  <si>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</si>
  <si>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</si>
  <si>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</si>
  <si>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</si>
  <si>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</si>
  <si>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</si>
  <si>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</si>
  <si>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</si>
  <si>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</si>
  <si>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</si>
  <si>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</si>
  <si>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</si>
  <si>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</si>
  <si>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</si>
  <si>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</si>
  <si>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</si>
  <si>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</si>
  <si>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</si>
  <si>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</si>
  <si>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</si>
  <si>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</si>
  <si>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</si>
  <si>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</si>
  <si>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</si>
  <si>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</si>
  <si>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</si>
  <si>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</si>
  <si>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</si>
  <si>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</si>
  <si>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</si>
  <si>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</si>
  <si>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</si>
  <si>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</si>
  <si>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</si>
  <si>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</si>
  <si>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</si>
  <si>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</si>
  <si>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</si>
  <si>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</si>
  <si>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</si>
  <si>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</si>
  <si>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</si>
  <si>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</si>
  <si>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</si>
  <si>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</si>
  <si>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</si>
  <si>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</si>
  <si>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</si>
  <si>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</si>
  <si>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</si>
  <si>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</si>
  <si>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</si>
  <si>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</si>
  <si>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</si>
  <si>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</si>
  <si>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</si>
  <si>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</si>
  <si>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</si>
  <si>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</si>
  <si>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</si>
  <si>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</si>
  <si>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</si>
  <si>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</si>
  <si>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</si>
  <si>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</si>
  <si>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</si>
  <si>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</si>
  <si>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</si>
  <si>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</si>
  <si>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</si>
  <si>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</si>
  <si>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</si>
  <si>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</si>
  <si>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</si>
  <si>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</si>
  <si>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</si>
  <si>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</si>
  <si>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</si>
  <si>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</si>
  <si>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</si>
  <si>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</si>
  <si>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</si>
  <si>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</si>
  <si>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</si>
  <si>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</si>
  <si>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</si>
  <si>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</si>
  <si>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</si>
  <si>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</si>
  <si>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</si>
  <si>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</si>
  <si>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</si>
  <si>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</si>
  <si>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</si>
  <si>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</si>
  <si>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</si>
  <si>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</si>
  <si>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</si>
  <si>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</si>
  <si>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</si>
  <si>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</si>
  <si>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</si>
  <si>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</si>
  <si>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</si>
  <si>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</si>
  <si>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</si>
  <si>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</si>
  <si>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</si>
  <si>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</si>
  <si>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</si>
  <si>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</si>
  <si>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</si>
  <si>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</si>
  <si>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</si>
  <si>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</si>
  <si>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</si>
  <si>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</si>
  <si>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</si>
  <si>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</si>
  <si>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</si>
  <si>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</si>
  <si>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</si>
  <si>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</si>
  <si>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</si>
  <si>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</si>
  <si>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</si>
  <si>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</si>
  <si>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</si>
  <si>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</si>
  <si>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</si>
  <si>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</si>
  <si>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</si>
  <si>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</si>
  <si>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</si>
  <si>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</si>
  <si>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</si>
  <si>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</si>
  <si>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</si>
  <si>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</si>
  <si>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</si>
  <si>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</si>
  <si>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</si>
  <si>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</si>
  <si>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</si>
  <si>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</si>
  <si>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</si>
  <si>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</si>
  <si>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</si>
  <si>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</si>
  <si>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</si>
  <si>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</si>
  <si>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</si>
  <si>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</si>
  <si>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</si>
  <si>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</si>
  <si>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</si>
  <si>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</si>
  <si>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</si>
  <si>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</si>
  <si>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</si>
  <si>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</si>
  <si>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</si>
  <si>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</si>
  <si>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</si>
  <si>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</si>
  <si>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</si>
  <si>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</si>
  <si>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</si>
  <si>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</si>
  <si>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</si>
  <si>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</si>
  <si>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</si>
  <si>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</si>
  <si>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</si>
  <si>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</si>
  <si>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</si>
  <si>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</si>
  <si>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</si>
  <si>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</si>
  <si>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</si>
  <si>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</si>
  <si>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</si>
  <si>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</si>
  <si>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</si>
  <si>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</si>
  <si>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</si>
  <si>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</si>
  <si>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</si>
  <si>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</si>
  <si>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</si>
  <si>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</si>
  <si>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</si>
  <si>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</si>
  <si>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</si>
  <si>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</si>
  <si>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</si>
  <si>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</si>
  <si>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</si>
  <si>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</si>
  <si>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</si>
  <si>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</si>
  <si>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</si>
  <si>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</si>
  <si>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</si>
  <si>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</si>
  <si>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</si>
  <si>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</si>
  <si>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</si>
  <si>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</si>
  <si>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</si>
  <si>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</si>
  <si>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</si>
  <si>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</si>
  <si>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</si>
  <si>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</si>
  <si>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</si>
  <si>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</si>
  <si>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</si>
  <si>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</si>
  <si>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</si>
  <si>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</si>
  <si>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</si>
  <si>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</si>
  <si>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</si>
  <si>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</si>
  <si>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</si>
  <si>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</si>
  <si>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</si>
  <si>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</si>
  <si>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</si>
  <si>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</si>
  <si>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</si>
  <si>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</si>
  <si>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</si>
  <si>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</si>
  <si>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</si>
  <si>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</si>
  <si>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</si>
  <si>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</si>
  <si>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</si>
  <si>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</si>
  <si>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</si>
  <si>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</si>
  <si>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</si>
  <si>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</si>
  <si>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</si>
  <si>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</si>
  <si>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</si>
  <si>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</si>
  <si>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</si>
  <si>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</si>
  <si>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</si>
  <si>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</si>
  <si>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</si>
  <si>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</si>
  <si>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</si>
  <si>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</si>
  <si>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</si>
  <si>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</si>
  <si>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</si>
  <si>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</si>
  <si>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</si>
  <si>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</si>
  <si>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</si>
  <si>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</si>
  <si>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</si>
  <si>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</si>
  <si>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</si>
  <si>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</si>
  <si>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</si>
  <si>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</si>
  <si>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</si>
  <si>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</si>
  <si>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</si>
  <si>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</si>
  <si>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</si>
  <si>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</si>
  <si>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</si>
  <si>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</si>
  <si>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</si>
  <si>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</si>
  <si>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</si>
  <si>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</si>
  <si>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</si>
  <si>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</si>
  <si>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</si>
  <si>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</si>
  <si>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</si>
  <si>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</si>
  <si>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</si>
  <si>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</si>
  <si>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</si>
  <si>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</si>
  <si>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</si>
  <si>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</si>
  <si>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</si>
  <si>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</si>
  <si>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</si>
  <si>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</si>
  <si>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</si>
  <si>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</si>
  <si>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</si>
  <si>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</si>
  <si>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</si>
  <si>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</si>
  <si>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</si>
  <si>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</si>
  <si>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</si>
  <si>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</si>
  <si>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</si>
  <si>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</si>
  <si>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</si>
  <si>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</si>
  <si>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</si>
  <si>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</si>
  <si>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</si>
  <si>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</si>
  <si>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</si>
  <si>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</si>
  <si>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</si>
  <si>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</si>
  <si>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</si>
  <si>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</si>
  <si>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</si>
  <si>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</si>
  <si>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</si>
  <si>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</si>
  <si>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</si>
  <si>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</si>
  <si>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</si>
  <si>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</si>
  <si>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</si>
  <si>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</si>
  <si>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</si>
  <si>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</si>
  <si>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</si>
  <si>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</si>
  <si>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</si>
  <si>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</si>
  <si>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</si>
  <si>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</si>
  <si>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</si>
  <si>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</si>
  <si>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</si>
  <si>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</si>
  <si>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</si>
  <si>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</si>
  <si>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</si>
  <si>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</si>
  <si>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</si>
  <si>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</si>
  <si>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</si>
  <si>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</si>
  <si>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</si>
  <si>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</si>
  <si>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</si>
  <si>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</si>
  <si>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</si>
  <si>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</si>
  <si>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</si>
  <si>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</si>
  <si>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</si>
  <si>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</si>
  <si>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</si>
  <si>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</si>
  <si>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</si>
  <si>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</si>
  <si>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</si>
  <si>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</si>
  <si>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</si>
  <si>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</si>
  <si>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</si>
  <si>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</si>
  <si>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</si>
  <si>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</si>
  <si>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</si>
  <si>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</si>
  <si>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</si>
  <si>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</si>
  <si>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</si>
  <si>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</si>
  <si>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</si>
  <si>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</si>
  <si>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</si>
  <si>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</si>
  <si>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</si>
  <si>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</si>
  <si>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</si>
  <si>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</si>
  <si>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</si>
  <si>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</si>
  <si>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</si>
  <si>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</si>
  <si>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</si>
  <si>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</si>
  <si>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</si>
  <si>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</si>
  <si>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</si>
  <si>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</si>
  <si>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</si>
  <si>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</si>
  <si>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</si>
  <si>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</si>
  <si>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</si>
  <si>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</si>
  <si>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</si>
  <si>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</si>
  <si>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</si>
  <si>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</si>
  <si>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</si>
  <si>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</si>
  <si>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</si>
  <si>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</si>
  <si>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</si>
  <si>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</si>
  <si>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</si>
  <si>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</si>
  <si>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</si>
  <si>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</si>
  <si>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</si>
  <si>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</si>
  <si>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</si>
  <si>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</si>
  <si>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</si>
  <si>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</si>
  <si>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</si>
  <si>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</si>
  <si>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</si>
  <si>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</si>
  <si>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</si>
  <si>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</si>
  <si>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</si>
  <si>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</si>
  <si>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</si>
  <si>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</si>
  <si>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</si>
  <si>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</si>
  <si>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</si>
  <si>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</si>
  <si>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</si>
  <si>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</si>
  <si>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</si>
  <si>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</si>
  <si>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</si>
  <si>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</si>
  <si>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</si>
  <si>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</si>
  <si>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</si>
  <si>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</si>
  <si>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</si>
  <si>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</si>
  <si>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</si>
  <si>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</si>
  <si>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</si>
  <si>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</si>
  <si>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</si>
  <si>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</si>
  <si>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</si>
  <si>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</si>
  <si>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</si>
  <si>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</si>
  <si>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</si>
  <si>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</si>
  <si>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</si>
  <si>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</si>
  <si>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</si>
  <si>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</si>
  <si>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</si>
  <si>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</si>
  <si>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</si>
  <si>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</si>
  <si>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</si>
  <si>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</si>
  <si>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</si>
  <si>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</si>
  <si>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</si>
  <si>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</si>
  <si>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</si>
  <si>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</si>
  <si>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</si>
  <si>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</si>
  <si>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</si>
  <si>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</si>
  <si>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</si>
  <si>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</si>
  <si>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</si>
  <si>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</si>
  <si>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</si>
  <si>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</si>
  <si>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</si>
  <si>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</si>
  <si>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</si>
  <si>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</si>
  <si>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</si>
  <si>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</si>
  <si>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</si>
  <si>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</si>
  <si>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</si>
  <si>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</si>
  <si>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</si>
  <si>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</si>
  <si>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</si>
  <si>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</si>
  <si>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</si>
  <si>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</si>
  <si>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</si>
  <si>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</si>
  <si>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</si>
  <si>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</si>
  <si>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</si>
  <si>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</si>
  <si>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</si>
  <si>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</si>
  <si>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</si>
  <si>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</si>
  <si>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</si>
  <si>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</si>
  <si>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</si>
  <si>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</si>
  <si>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</si>
  <si>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</si>
  <si>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</si>
  <si>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</si>
  <si>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</si>
  <si>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</si>
  <si>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</si>
  <si>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</si>
  <si>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</si>
  <si>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</si>
  <si>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</si>
  <si>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</si>
  <si>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</si>
  <si>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</si>
  <si>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</si>
  <si>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</si>
  <si>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</si>
  <si>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</si>
  <si>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</si>
  <si>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</si>
  <si>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</si>
  <si>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</si>
  <si>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</si>
  <si>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</si>
  <si>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</si>
  <si>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</si>
  <si>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</si>
  <si>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</si>
  <si>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</si>
  <si>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</si>
  <si>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</si>
  <si>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</si>
  <si>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</si>
  <si>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</si>
  <si>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</si>
  <si>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</si>
  <si>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</si>
  <si>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</si>
  <si>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</si>
  <si>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</si>
  <si>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</si>
  <si>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</si>
  <si>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</si>
  <si>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</si>
  <si>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</si>
  <si>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</si>
  <si>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</si>
  <si>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</si>
  <si>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</si>
  <si>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</si>
  <si>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</si>
  <si>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</si>
  <si>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</si>
  <si>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</si>
  <si>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</si>
  <si>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</si>
  <si>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</si>
  <si>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</si>
  <si>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</si>
  <si>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</si>
  <si>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</si>
  <si>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</si>
  <si>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</si>
  <si>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</si>
  <si>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</si>
  <si>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</si>
  <si>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</si>
  <si>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</si>
  <si>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</si>
  <si>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</si>
  <si>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</si>
  <si>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</si>
  <si>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</si>
  <si>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</si>
  <si>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</si>
  <si>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</si>
  <si>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</si>
  <si>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</si>
  <si>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</si>
  <si>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</si>
  <si>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</si>
  <si>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</si>
  <si>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</si>
  <si>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</si>
  <si>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</si>
  <si>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</si>
  <si>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</si>
  <si>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</si>
  <si>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</si>
  <si>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</si>
  <si>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</si>
  <si>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</si>
  <si>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</si>
  <si>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</si>
  <si>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</si>
  <si>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</si>
  <si>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</si>
  <si>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</si>
  <si>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</si>
  <si>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</si>
  <si>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</si>
  <si>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</si>
  <si>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</si>
  <si>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</si>
  <si>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</si>
  <si>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</si>
  <si>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</si>
  <si>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</si>
  <si>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</si>
  <si>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</si>
  <si>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</si>
  <si>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</si>
  <si>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</si>
  <si>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</si>
  <si>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</si>
  <si>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</si>
  <si>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</si>
  <si>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</si>
  <si>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</si>
  <si>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</si>
  <si>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</si>
  <si>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</si>
  <si>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</si>
  <si>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</si>
  <si>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</si>
  <si>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</si>
  <si>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</si>
  <si>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</si>
  <si>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</si>
  <si>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</si>
  <si>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</si>
  <si>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</si>
  <si>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</si>
  <si>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</si>
  <si>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</si>
  <si>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</si>
  <si>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</si>
  <si>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</si>
  <si>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</si>
  <si>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</si>
  <si>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</si>
  <si>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</si>
  <si>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</si>
  <si>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</si>
  <si>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</si>
  <si>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</si>
  <si>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</si>
  <si>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</si>
  <si>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</si>
  <si>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</si>
  <si>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</si>
  <si>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</si>
  <si>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</si>
  <si>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</si>
  <si>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</si>
  <si>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</si>
  <si>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</si>
  <si>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</si>
  <si>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</si>
  <si>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</si>
  <si>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</si>
  <si>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</si>
  <si>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</si>
  <si>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</si>
  <si>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</si>
  <si>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</si>
  <si>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</si>
  <si>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</si>
  <si>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</si>
  <si>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</si>
  <si>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</si>
  <si>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</si>
  <si>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</si>
  <si>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</si>
  <si>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</si>
  <si>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</si>
  <si>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</si>
  <si>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</si>
  <si>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</si>
  <si>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</si>
  <si>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</si>
  <si>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</si>
  <si>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</si>
  <si>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</si>
  <si>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</si>
  <si>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</si>
  <si>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</si>
  <si>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</si>
  <si>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</si>
  <si>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</si>
  <si>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</si>
  <si>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</si>
  <si>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</si>
  <si>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</si>
  <si>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</si>
  <si>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</si>
  <si>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</si>
  <si>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</si>
  <si>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</si>
  <si>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</si>
  <si>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</si>
  <si>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</si>
  <si>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</si>
  <si>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</si>
  <si>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</si>
  <si>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</si>
  <si>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</si>
  <si>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</si>
  <si>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</si>
  <si>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</si>
  <si>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</si>
  <si>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</si>
  <si>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</si>
  <si>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</si>
  <si>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</si>
  <si>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</si>
  <si>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</si>
  <si>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</si>
  <si>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</si>
  <si>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</si>
  <si>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</si>
  <si>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</si>
  <si>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</si>
  <si>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</si>
  <si>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</si>
  <si>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</si>
  <si>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</si>
  <si>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</si>
  <si>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</si>
  <si>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</si>
  <si>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</si>
  <si>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</si>
  <si>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</si>
  <si>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</si>
  <si>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</si>
  <si>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</si>
  <si>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</si>
  <si>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</si>
  <si>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</si>
  <si>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</si>
  <si>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</si>
  <si>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</si>
  <si>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</si>
  <si>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</si>
  <si>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</si>
  <si>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</si>
  <si>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</si>
  <si>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</si>
  <si>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</si>
  <si>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</si>
  <si>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</si>
  <si>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</si>
  <si>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</si>
  <si>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</si>
  <si>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</si>
  <si>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</si>
  <si>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</si>
  <si>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</si>
  <si>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</si>
  <si>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</si>
  <si>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</si>
  <si>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</si>
  <si>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</si>
  <si>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</si>
  <si>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</si>
  <si>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</si>
  <si>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</si>
  <si>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</si>
  <si>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</si>
  <si>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</si>
  <si>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</si>
  <si>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</si>
  <si>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</si>
  <si>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</si>
  <si>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</si>
  <si>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</si>
  <si>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</si>
  <si>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</si>
  <si>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</si>
  <si>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</si>
  <si>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</si>
  <si>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</si>
  <si>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</si>
  <si>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</si>
  <si>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</si>
  <si>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</si>
  <si>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</si>
  <si>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</si>
  <si>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</si>
  <si>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</si>
  <si>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</si>
  <si>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</si>
  <si>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</si>
  <si>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</si>
  <si>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</si>
  <si>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</si>
  <si>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</si>
  <si>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</si>
  <si>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</si>
  <si>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</si>
  <si>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</si>
  <si>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</si>
  <si>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</si>
  <si>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</si>
  <si>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</si>
  <si>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</si>
  <si>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</si>
  <si>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</si>
  <si>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</si>
  <si>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</si>
  <si>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</si>
  <si>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</si>
  <si>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</si>
  <si>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</si>
  <si>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</si>
  <si>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</si>
  <si>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</si>
  <si>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</si>
  <si>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</si>
  <si>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</si>
  <si>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</si>
  <si>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</si>
  <si>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</si>
  <si>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</si>
  <si>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</si>
  <si>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</si>
  <si>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</si>
  <si>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</si>
  <si>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</si>
  <si>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</si>
  <si>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</si>
  <si>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</si>
  <si>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</si>
  <si>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</si>
  <si>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</si>
  <si>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</si>
  <si>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</si>
  <si>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</si>
  <si>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</si>
  <si>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</si>
  <si>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</si>
  <si>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</si>
  <si>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</si>
  <si>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</si>
  <si>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</si>
  <si>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</si>
  <si>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</si>
  <si>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</si>
  <si>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</si>
  <si>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</si>
  <si>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</si>
  <si>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</si>
  <si>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</si>
  <si>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</si>
  <si>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</si>
  <si>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</si>
  <si>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</si>
  <si>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</si>
  <si>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</si>
  <si>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</si>
  <si>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</si>
  <si>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</si>
  <si>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</si>
  <si>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</si>
  <si>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</si>
  <si>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</si>
  <si>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</si>
  <si>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</si>
  <si>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</si>
  <si>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</si>
  <si>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</si>
  <si>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</si>
  <si>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</si>
  <si>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</si>
  <si>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</si>
  <si>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</si>
  <si>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</si>
  <si>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</si>
  <si>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</si>
  <si>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</si>
  <si>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</si>
  <si>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</si>
  <si>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</si>
  <si>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</si>
  <si>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</si>
  <si>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</si>
  <si>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</si>
  <si>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</si>
  <si>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</si>
  <si>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</si>
  <si>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</si>
  <si>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</si>
  <si>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</si>
  <si>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</si>
  <si>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</si>
  <si>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</si>
  <si>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</si>
  <si>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</si>
  <si>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</si>
  <si>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</si>
  <si>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</si>
  <si>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</si>
  <si>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</si>
  <si>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</si>
  <si>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</si>
  <si>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</si>
  <si>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</si>
  <si>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</si>
  <si>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</si>
  <si>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</si>
  <si>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</si>
  <si>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</si>
  <si>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</si>
  <si>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</si>
  <si>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</si>
  <si>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</si>
  <si>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</si>
  <si>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</si>
  <si>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</si>
  <si>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</si>
  <si>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</si>
  <si>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</si>
  <si>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</si>
  <si>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</si>
  <si>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</si>
  <si>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</si>
  <si>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</si>
  <si>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</si>
  <si>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</si>
  <si>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</si>
  <si>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</si>
  <si>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</si>
  <si>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</si>
  <si>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</si>
  <si>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</si>
  <si>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</si>
  <si>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</si>
  <si>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</si>
  <si>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</si>
  <si>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</si>
  <si>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</si>
  <si>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</si>
  <si>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</si>
  <si>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</si>
  <si>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</si>
  <si>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</si>
  <si>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</si>
  <si>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</si>
  <si>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</si>
  <si>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</si>
  <si>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</si>
  <si>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</si>
  <si>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</si>
  <si>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</si>
  <si>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</si>
  <si>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</si>
  <si>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</si>
  <si>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</si>
  <si>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</si>
  <si>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</si>
  <si>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</si>
  <si>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</si>
  <si>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</si>
  <si>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</si>
  <si>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</si>
  <si>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</si>
  <si>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</si>
  <si>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</si>
  <si>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</si>
  <si>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</si>
  <si>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</si>
  <si>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</si>
  <si>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</si>
  <si>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</si>
  <si>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</si>
  <si>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</si>
  <si>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</si>
  <si>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</si>
  <si>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</si>
  <si>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</si>
  <si>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</si>
  <si>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</si>
  <si>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</si>
  <si>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</si>
  <si>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</si>
  <si>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</si>
  <si>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</si>
  <si>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</si>
  <si>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</si>
  <si>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</si>
  <si>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</si>
  <si>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</si>
  <si>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</si>
  <si>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</si>
  <si>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</si>
  <si>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</si>
  <si>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</si>
  <si>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</si>
  <si>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</si>
  <si>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</si>
  <si>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</si>
  <si>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</si>
  <si>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</si>
  <si>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</si>
  <si>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</si>
  <si>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</si>
  <si>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</si>
  <si>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</si>
  <si>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</si>
  <si>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</si>
  <si>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</si>
  <si>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</si>
  <si>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</si>
  <si>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</si>
  <si>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</si>
  <si>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</si>
  <si>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</si>
  <si>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</si>
  <si>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</si>
  <si>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</si>
  <si>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</si>
  <si>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</si>
  <si>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</si>
  <si>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</si>
  <si>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</si>
  <si>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</si>
  <si>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</si>
  <si>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</si>
  <si>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</si>
  <si>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</si>
  <si>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</si>
  <si>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</si>
  <si>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</si>
  <si>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</si>
  <si>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</si>
  <si>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</si>
  <si>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</si>
  <si>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</si>
  <si>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</si>
  <si>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</si>
  <si>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</si>
  <si>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</si>
  <si>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</si>
  <si>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</si>
  <si>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</si>
  <si>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</si>
  <si>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</si>
  <si>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</si>
  <si>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</si>
  <si>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</si>
  <si>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</si>
  <si>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</si>
  <si>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</si>
  <si>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</si>
  <si>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</si>
  <si>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</si>
  <si>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</si>
  <si>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</si>
  <si>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</si>
  <si>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</si>
  <si>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</si>
  <si>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</si>
  <si>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</si>
  <si>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</si>
  <si>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</si>
  <si>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</si>
  <si>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</si>
  <si>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</si>
  <si>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</si>
  <si>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</si>
  <si>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</si>
  <si>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</si>
  <si>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</si>
  <si>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</si>
  <si>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</si>
  <si>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</si>
  <si>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</si>
  <si>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</si>
  <si>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</si>
  <si>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</si>
  <si>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</si>
  <si>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</si>
  <si>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</si>
  <si>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</si>
  <si>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</si>
  <si>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</si>
  <si>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</si>
  <si>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</si>
  <si>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</si>
  <si>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</si>
  <si>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</si>
  <si>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</si>
  <si>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</si>
  <si>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</si>
  <si>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</si>
  <si>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</si>
  <si>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</si>
  <si>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</si>
  <si>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</si>
  <si>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</si>
  <si>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</si>
  <si>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</si>
  <si>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</si>
  <si>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</si>
  <si>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</si>
  <si>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</si>
  <si>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</si>
  <si>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</si>
  <si>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</si>
  <si>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</si>
  <si>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</si>
  <si>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</si>
  <si>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</si>
  <si>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</si>
  <si>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</si>
  <si>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</si>
  <si>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</si>
  <si>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</si>
  <si>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</si>
  <si>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</si>
  <si>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</si>
  <si>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</si>
  <si>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</si>
  <si>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</si>
  <si>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</si>
  <si>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</si>
  <si>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</si>
  <si>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</si>
  <si>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</si>
  <si>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</si>
  <si>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</si>
  <si>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</si>
  <si>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</si>
  <si>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</si>
  <si>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</si>
  <si>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</si>
  <si>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</si>
  <si>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</si>
  <si>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</si>
  <si>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</si>
  <si>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</si>
  <si>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</si>
  <si>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</si>
  <si>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</si>
  <si>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</si>
  <si>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</si>
  <si>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</si>
  <si>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</si>
  <si>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</si>
  <si>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</si>
  <si>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</si>
  <si>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</si>
  <si>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</si>
  <si>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</si>
  <si>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</si>
  <si>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</si>
  <si>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</si>
  <si>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</si>
  <si>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</si>
  <si>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</si>
  <si>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</si>
  <si>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</si>
  <si>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</si>
  <si>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</si>
  <si>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</si>
  <si>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</si>
  <si>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</si>
  <si>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</si>
  <si>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</si>
  <si>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</si>
  <si>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</si>
  <si>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</si>
  <si>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</si>
  <si>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</si>
  <si>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</si>
  <si>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</si>
  <si>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</si>
  <si>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</si>
  <si>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</si>
  <si>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</si>
  <si>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</si>
  <si>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</si>
  <si>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</si>
  <si>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</si>
  <si>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</si>
  <si>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</si>
  <si>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</si>
  <si>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</si>
  <si>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</si>
  <si>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</si>
  <si>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</si>
  <si>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</si>
  <si>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</si>
  <si>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</si>
  <si>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</si>
  <si>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</si>
  <si>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</si>
  <si>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</si>
  <si>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</si>
  <si>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</si>
  <si>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</si>
  <si>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</si>
  <si>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</si>
  <si>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</si>
  <si>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</si>
  <si>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</si>
  <si>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</si>
  <si>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</si>
  <si>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</si>
  <si>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</si>
  <si>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</si>
  <si>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</si>
  <si>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</si>
  <si>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</si>
  <si>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</si>
  <si>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</si>
  <si>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</si>
  <si>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</si>
  <si>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</si>
  <si>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</si>
  <si>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</si>
  <si>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</si>
  <si>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</si>
  <si>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</si>
  <si>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</si>
  <si>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</si>
  <si>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</si>
  <si>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</si>
  <si>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</si>
  <si>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</si>
  <si>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</si>
  <si>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</si>
  <si>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</si>
  <si>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</si>
  <si>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</si>
  <si>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</si>
  <si>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</si>
  <si>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</si>
  <si>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</si>
  <si>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</si>
  <si>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</si>
  <si>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</si>
  <si>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</si>
  <si>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</si>
  <si>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</si>
  <si>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</si>
  <si>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</si>
  <si>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</si>
  <si>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</si>
  <si>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</si>
  <si>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</si>
  <si>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</si>
  <si>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</si>
  <si>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</si>
  <si>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</si>
  <si>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</si>
  <si>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</si>
  <si>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</si>
  <si>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</si>
  <si>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</si>
  <si>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</si>
  <si>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</si>
  <si>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</si>
  <si>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</si>
  <si>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</si>
  <si>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</si>
  <si>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</si>
  <si>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</si>
  <si>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</si>
  <si>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</si>
  <si>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</si>
  <si>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</si>
  <si>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</si>
  <si>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</si>
  <si>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</si>
  <si>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</si>
  <si>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</si>
  <si>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</si>
  <si>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</si>
  <si>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</si>
  <si>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</si>
  <si>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</si>
  <si>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</si>
  <si>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</si>
  <si>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</si>
  <si>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</si>
  <si>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</si>
  <si>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</si>
  <si>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</si>
  <si>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</si>
  <si>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</si>
  <si>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</si>
  <si>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</si>
  <si>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</si>
  <si>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</si>
  <si>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</si>
  <si>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</si>
  <si>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</si>
  <si>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</si>
  <si>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</si>
  <si>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</si>
  <si>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</si>
  <si>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</si>
  <si>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</si>
  <si>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</si>
  <si>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</si>
  <si>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</si>
  <si>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</si>
  <si>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</si>
  <si>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</si>
  <si>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</si>
  <si>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</si>
  <si>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</si>
  <si>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</si>
  <si>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</si>
  <si>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</si>
  <si>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</si>
  <si>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</si>
  <si>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</si>
  <si>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</si>
  <si>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</si>
  <si>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</si>
  <si>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</si>
  <si>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</si>
  <si>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</si>
  <si>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</si>
  <si>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</si>
  <si>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</si>
  <si>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</si>
  <si>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</si>
  <si>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</si>
  <si>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</si>
  <si>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</si>
  <si>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</si>
  <si>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</si>
  <si>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</si>
  <si>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</si>
  <si>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</si>
  <si>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</si>
  <si>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</si>
  <si>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</si>
  <si>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</si>
  <si>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</si>
  <si>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</si>
  <si>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</si>
  <si>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</si>
  <si>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</si>
  <si>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</si>
  <si>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</si>
  <si>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</si>
  <si>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</si>
  <si>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</si>
  <si>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</si>
  <si>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</si>
  <si>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</si>
  <si>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</si>
  <si>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</si>
  <si>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</si>
  <si>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</si>
  <si>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</si>
  <si>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</si>
  <si>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</si>
  <si>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</si>
  <si>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</si>
  <si>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</si>
  <si>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</si>
  <si>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</si>
  <si>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</si>
  <si>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</si>
  <si>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</si>
  <si>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</si>
  <si>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</si>
  <si>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</si>
  <si>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</si>
  <si>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</si>
  <si>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</si>
  <si>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</si>
  <si>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</si>
  <si>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</si>
  <si>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</si>
  <si>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</si>
  <si>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</si>
  <si>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</si>
  <si>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</si>
  <si>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</si>
  <si>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</si>
  <si>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</si>
  <si>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</si>
  <si>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</si>
  <si>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</si>
  <si>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</si>
  <si>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</si>
  <si>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</si>
  <si>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</si>
  <si>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</si>
  <si>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</si>
  <si>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</si>
  <si>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</si>
  <si>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</si>
  <si>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</si>
  <si>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</si>
  <si>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</si>
  <si>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</si>
  <si>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</si>
  <si>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</si>
  <si>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</si>
  <si>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</si>
  <si>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</si>
  <si>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</si>
  <si>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</si>
  <si>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</si>
  <si>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</si>
  <si>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</si>
  <si>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</si>
  <si>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</si>
  <si>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</si>
  <si>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</si>
  <si>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</si>
  <si>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</si>
  <si>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</si>
  <si>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</si>
  <si>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</si>
  <si>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</si>
  <si>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</si>
  <si>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</si>
  <si>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</si>
  <si>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</si>
  <si>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</si>
  <si>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</si>
  <si>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</si>
  <si>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</si>
  <si>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</si>
  <si>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</si>
  <si>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</si>
  <si>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</si>
  <si>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</si>
  <si>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</si>
  <si>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</si>
  <si>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</si>
  <si>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</si>
  <si>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</si>
  <si>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</si>
  <si>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</si>
  <si>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</si>
  <si>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</si>
  <si>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</si>
  <si>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</si>
  <si>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</si>
  <si>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</si>
  <si>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</si>
  <si>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</si>
  <si>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</si>
  <si>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</si>
  <si>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</si>
  <si>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</si>
  <si>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</si>
  <si>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</si>
  <si>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</si>
  <si>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</si>
  <si>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</si>
  <si>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</si>
  <si>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</si>
  <si>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</si>
  <si>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</si>
  <si>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</si>
  <si>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</si>
  <si>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</si>
  <si>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</si>
  <si>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</si>
  <si>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</si>
  <si>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</si>
  <si>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</si>
  <si>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</si>
  <si>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</si>
  <si>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</si>
  <si>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</si>
  <si>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</si>
  <si>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</si>
  <si>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</si>
  <si>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</si>
  <si>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</si>
  <si>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</si>
  <si>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</si>
  <si>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</si>
  <si>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</si>
  <si>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</si>
  <si>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</si>
  <si>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</si>
  <si>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</si>
  <si>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</si>
  <si>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</si>
  <si>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</si>
  <si>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</si>
  <si>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</si>
  <si>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</si>
  <si>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</si>
  <si>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</si>
  <si>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</si>
  <si>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</si>
  <si>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</si>
  <si>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</si>
  <si>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</si>
  <si>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</si>
  <si>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</si>
  <si>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</si>
  <si>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</si>
  <si>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</si>
  <si>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</si>
  <si>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</si>
  <si>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</si>
  <si>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</si>
  <si>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</si>
  <si>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</si>
  <si>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</si>
  <si>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</si>
  <si>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</si>
  <si>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</si>
  <si>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</si>
  <si>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</si>
  <si>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</si>
  <si>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</si>
  <si>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</si>
  <si>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</si>
  <si>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</si>
  <si>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</si>
  <si>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</si>
  <si>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</si>
  <si>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</si>
  <si>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</si>
  <si>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</si>
  <si>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</si>
  <si>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</si>
  <si>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</si>
  <si>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</si>
  <si>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</si>
  <si>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</si>
  <si>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</si>
  <si>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</si>
  <si>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</si>
  <si>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</si>
  <si>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</si>
  <si>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</si>
  <si>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</si>
  <si>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</si>
  <si>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</si>
  <si>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</si>
  <si>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</si>
  <si>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</si>
  <si>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</si>
  <si>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</si>
  <si>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</si>
  <si>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</si>
  <si>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</si>
  <si>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</si>
  <si>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</si>
  <si>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</si>
  <si>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</si>
  <si>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</si>
  <si>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</si>
  <si>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</si>
  <si>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</si>
  <si>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</si>
  <si>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</si>
  <si>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</si>
  <si>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</si>
  <si>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</si>
  <si>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</si>
  <si>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</si>
  <si>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</si>
  <si>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</si>
  <si>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</si>
  <si>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</si>
  <si>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</si>
  <si>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</si>
  <si>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</si>
  <si>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</si>
  <si>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</si>
  <si>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</si>
  <si>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</si>
  <si>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</si>
  <si>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</si>
  <si>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</si>
  <si>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</si>
  <si>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</si>
  <si>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</si>
  <si>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</si>
  <si>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</si>
  <si>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</si>
  <si>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</si>
  <si>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</si>
  <si>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</si>
  <si>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</si>
  <si>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</si>
  <si>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</si>
  <si>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</si>
  <si>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</si>
  <si>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</si>
  <si>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</si>
  <si>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</si>
  <si>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</si>
  <si>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</si>
  <si>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</si>
  <si>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</si>
  <si>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</si>
  <si>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</si>
  <si>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</si>
  <si>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</si>
  <si>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</si>
  <si>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</si>
  <si>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</si>
  <si>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</si>
  <si>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</si>
  <si>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</si>
  <si>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</si>
  <si>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</si>
  <si>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</si>
  <si>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</si>
  <si>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</si>
  <si>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</si>
  <si>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</si>
  <si>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</si>
  <si>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</si>
  <si>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</si>
  <si>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</si>
  <si>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</si>
  <si>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</si>
  <si>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</si>
  <si>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</si>
  <si>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</si>
  <si>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</si>
  <si>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</si>
  <si>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</si>
  <si>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</si>
  <si>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</si>
  <si>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</si>
  <si>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</si>
  <si>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</si>
  <si>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</si>
  <si>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</si>
  <si>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</si>
  <si>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</si>
  <si>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</si>
  <si>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</si>
  <si>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</si>
  <si>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</si>
  <si>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</si>
  <si>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</si>
  <si>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</si>
  <si>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</si>
  <si>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</si>
  <si>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</si>
  <si>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</si>
  <si>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</si>
  <si>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</si>
  <si>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</si>
  <si>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</si>
  <si>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</si>
  <si>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</si>
  <si>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</si>
  <si>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</si>
  <si>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</si>
  <si>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</si>
  <si>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</si>
  <si>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</si>
  <si>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</si>
  <si>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</si>
  <si>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</si>
  <si>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</si>
  <si>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</si>
  <si>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</si>
  <si>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</si>
  <si>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</si>
  <si>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</si>
  <si>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</si>
  <si>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</si>
  <si>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</si>
  <si>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</si>
  <si>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</si>
  <si>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</si>
  <si>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</si>
  <si>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</si>
  <si>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</si>
  <si>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</si>
  <si>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</si>
  <si>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</si>
  <si>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</si>
  <si>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</si>
  <si>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</si>
  <si>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</si>
  <si>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</si>
  <si>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</si>
  <si>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</si>
  <si>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</si>
  <si>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</si>
  <si>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</si>
  <si>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</si>
  <si>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</si>
  <si>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</si>
  <si>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</si>
  <si>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</si>
  <si>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</si>
  <si>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</si>
  <si>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</si>
  <si>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</si>
  <si>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</si>
  <si>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</si>
  <si>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</si>
  <si>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</si>
  <si>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</si>
  <si>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</si>
  <si>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</si>
  <si>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</si>
  <si>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</si>
  <si>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</si>
  <si>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</si>
  <si>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</si>
  <si>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</si>
  <si>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</si>
  <si>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</si>
  <si>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</si>
  <si>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</si>
  <si>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</si>
  <si>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</si>
  <si>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</si>
  <si>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</si>
  <si>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</si>
  <si>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</si>
  <si>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</si>
  <si>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</si>
  <si>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</si>
  <si>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</si>
  <si>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</si>
  <si>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</si>
  <si>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</si>
  <si>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</si>
  <si>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</si>
  <si>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</si>
  <si>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</si>
  <si>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</si>
  <si>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</si>
  <si>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</si>
  <si>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</si>
  <si>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</si>
  <si>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</si>
  <si>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</si>
  <si>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</si>
  <si>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</si>
  <si>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</si>
  <si>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</si>
  <si>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</si>
  <si>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</si>
  <si>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</si>
  <si>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</si>
  <si>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</si>
  <si>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</si>
  <si>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</si>
  <si>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</si>
  <si>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</si>
  <si>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</si>
  <si>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</si>
  <si>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</si>
  <si>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</si>
  <si>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</si>
  <si>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</si>
  <si>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</si>
  <si>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</si>
  <si>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</si>
  <si>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</si>
  <si>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</si>
  <si>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</si>
  <si>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</si>
  <si>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</si>
  <si>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</si>
  <si>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</si>
  <si>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</si>
  <si>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</si>
  <si>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</si>
  <si>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</si>
  <si>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</si>
  <si>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</si>
  <si>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</si>
  <si>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</si>
  <si>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</si>
  <si>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</si>
  <si>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</si>
  <si>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</si>
  <si>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</si>
  <si>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</si>
  <si>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</si>
  <si>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</si>
  <si>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</si>
  <si>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</si>
  <si>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</si>
  <si>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</si>
  <si>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</si>
  <si>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</si>
  <si>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</si>
  <si>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</si>
  <si>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</si>
  <si>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</si>
  <si>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</si>
  <si>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</si>
  <si>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</si>
  <si>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</si>
  <si>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</si>
  <si>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</si>
  <si>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</si>
  <si>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</si>
  <si>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</si>
  <si>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</si>
  <si>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</si>
  <si>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</si>
  <si>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</si>
  <si>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</si>
  <si>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</si>
  <si>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</si>
  <si>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</si>
  <si>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</si>
  <si>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</si>
  <si>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</si>
  <si>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</si>
  <si>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</si>
  <si>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</si>
  <si>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</si>
  <si>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</si>
  <si>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</si>
  <si>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</si>
  <si>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</si>
  <si>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</si>
  <si>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</si>
  <si>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</si>
  <si>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</si>
  <si>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</si>
  <si>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</si>
  <si>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</si>
  <si>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</si>
  <si>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</si>
  <si>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</si>
  <si>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</si>
  <si>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</si>
  <si>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</si>
  <si>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</si>
  <si>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</si>
  <si>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</si>
  <si>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</si>
  <si>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</si>
  <si>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</si>
  <si>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</si>
  <si>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</si>
  <si>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</si>
  <si>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</si>
  <si>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</si>
  <si>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</si>
  <si>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</si>
  <si>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</si>
  <si>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</si>
  <si>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</si>
  <si>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</si>
  <si>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</si>
  <si>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</si>
  <si>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</si>
  <si>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</si>
  <si>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</si>
  <si>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</si>
  <si>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</si>
  <si>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</si>
  <si>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</si>
  <si>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</si>
  <si>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</si>
  <si>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</si>
  <si>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</si>
  <si>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</si>
  <si>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</si>
  <si>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</si>
  <si>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</si>
  <si>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</si>
  <si>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</si>
  <si>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</si>
  <si>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</si>
  <si>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</si>
  <si>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</si>
  <si>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</si>
  <si>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</si>
  <si>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</si>
  <si>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</si>
  <si>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</si>
  <si>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</si>
  <si>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</si>
  <si>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</si>
  <si>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</si>
  <si>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</si>
  <si>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</si>
  <si>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</si>
  <si>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</si>
  <si>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</si>
  <si>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</si>
  <si>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</si>
  <si>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</si>
  <si>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</si>
  <si>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</si>
  <si>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</si>
  <si>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</si>
  <si>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</si>
  <si>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</si>
  <si>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</si>
  <si>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</si>
  <si>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</si>
  <si>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</si>
  <si>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</si>
  <si>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</si>
  <si>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</si>
  <si>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</si>
  <si>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</si>
  <si>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</si>
  <si>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</si>
  <si>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</si>
  <si>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</si>
  <si>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</si>
  <si>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</si>
  <si>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</si>
  <si>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</si>
  <si>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</si>
  <si>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</si>
  <si>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</si>
  <si>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</si>
  <si>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</si>
  <si>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</si>
  <si>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</si>
  <si>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</si>
  <si>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</si>
  <si>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</si>
  <si>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</si>
  <si>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</si>
  <si>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</si>
  <si>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</si>
  <si>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</si>
  <si>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</si>
  <si>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</si>
  <si>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</si>
  <si>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</si>
  <si>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</si>
  <si>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</si>
  <si>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</si>
  <si>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</si>
  <si>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</si>
  <si>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</si>
  <si>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</si>
  <si>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</si>
  <si>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</si>
  <si>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</si>
  <si>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</si>
  <si>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</si>
  <si>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</si>
  <si>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</si>
  <si>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</si>
  <si>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</si>
  <si>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</si>
  <si>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</si>
  <si>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</si>
  <si>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</si>
  <si>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</si>
  <si>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</si>
  <si>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</si>
  <si>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</si>
  <si>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</si>
  <si>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</si>
  <si>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</si>
  <si>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</si>
  <si>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</si>
  <si>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</si>
  <si>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</si>
  <si>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</si>
  <si>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</si>
  <si>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</si>
  <si>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</si>
  <si>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</si>
  <si>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</si>
  <si>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</si>
  <si>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</si>
  <si>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</si>
  <si>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</si>
  <si>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</si>
  <si>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</si>
  <si>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</si>
  <si>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</si>
  <si>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</si>
  <si>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</si>
  <si>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</si>
  <si>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</si>
  <si>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</si>
  <si>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</si>
  <si>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</si>
  <si>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</si>
  <si>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</si>
  <si>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</si>
  <si>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</si>
  <si>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</si>
  <si>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</si>
  <si>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</si>
  <si>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</si>
  <si>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</si>
  <si>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</si>
  <si>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</si>
  <si>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</si>
  <si>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</si>
  <si>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</si>
  <si>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</si>
  <si>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</si>
  <si>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</si>
  <si>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</si>
  <si>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</si>
  <si>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</si>
  <si>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</si>
  <si>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</si>
  <si>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</si>
  <si>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</si>
  <si>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</si>
  <si>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</si>
  <si>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</si>
  <si>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</si>
  <si>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</si>
  <si>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</si>
  <si>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</si>
  <si>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</si>
  <si>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</si>
  <si>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</si>
  <si>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</si>
  <si>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</si>
  <si>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</si>
  <si>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</si>
  <si>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</si>
  <si>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</si>
  <si>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</si>
  <si>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</si>
  <si>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</si>
  <si>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</si>
  <si>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</si>
  <si>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</si>
  <si>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</si>
  <si>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</si>
  <si>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</si>
  <si>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</si>
  <si>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</si>
  <si>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</si>
  <si>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</si>
  <si>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</si>
  <si>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</si>
  <si>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</si>
  <si>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</si>
  <si>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</si>
  <si>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</si>
  <si>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</si>
  <si>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</si>
  <si>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</si>
  <si>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</si>
  <si>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</si>
  <si>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</si>
  <si>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</si>
  <si>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</si>
  <si>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</si>
  <si>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</si>
  <si>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</si>
  <si>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</si>
  <si>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</si>
  <si>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</si>
  <si>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</si>
  <si>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</si>
  <si>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</si>
  <si>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</si>
  <si>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</si>
  <si>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</si>
  <si>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</si>
  <si>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</si>
  <si>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</si>
  <si>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</si>
  <si>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</si>
  <si>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</si>
  <si>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</si>
  <si>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</si>
  <si>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</si>
  <si>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</si>
  <si>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</si>
  <si>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</si>
  <si>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</si>
  <si>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</si>
  <si>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</si>
  <si>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</si>
  <si>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</si>
  <si>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</si>
  <si>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</si>
  <si>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</si>
  <si>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</si>
  <si>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</si>
  <si>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</si>
  <si>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</si>
  <si>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</si>
  <si>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</si>
  <si>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</si>
  <si>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</si>
  <si>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</si>
  <si>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</si>
  <si>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</si>
  <si>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</si>
  <si>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</si>
  <si>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</si>
  <si>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</si>
  <si>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</si>
  <si>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</si>
  <si>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</si>
  <si>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</si>
  <si>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</si>
  <si>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</si>
  <si>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</si>
  <si>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</si>
  <si>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</si>
  <si>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</si>
  <si>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</si>
  <si>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</si>
  <si>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</si>
  <si>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</si>
  <si>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</si>
  <si>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</si>
  <si>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</si>
  <si>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</si>
  <si>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</si>
  <si>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</si>
  <si>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</si>
  <si>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</si>
  <si>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</si>
  <si>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</si>
  <si>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</si>
  <si>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</si>
  <si>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</si>
  <si>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</si>
  <si>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</si>
  <si>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</si>
  <si>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</si>
  <si>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</si>
  <si>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</si>
  <si>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</si>
  <si>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</si>
  <si>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</si>
  <si>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</si>
  <si>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</si>
  <si>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</si>
  <si>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</si>
  <si>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</si>
  <si>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</si>
  <si>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</si>
  <si>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</si>
  <si>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</si>
  <si>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</si>
  <si>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</si>
  <si>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</si>
  <si>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</si>
  <si>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</si>
  <si>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</si>
  <si>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</si>
  <si>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</si>
  <si>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</si>
  <si>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</si>
  <si>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</si>
  <si>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</si>
  <si>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</si>
  <si>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</si>
  <si>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</si>
  <si>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</si>
  <si>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</si>
  <si>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</si>
  <si>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</si>
  <si>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</si>
  <si>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</si>
  <si>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</si>
  <si>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</si>
  <si>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</si>
  <si>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</si>
  <si>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</si>
  <si>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</si>
  <si>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</si>
  <si>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</si>
  <si>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</si>
  <si>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</si>
  <si>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</si>
  <si>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</si>
  <si>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</si>
  <si>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</si>
  <si>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</si>
  <si>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</si>
  <si>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</si>
  <si>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</si>
  <si>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</si>
  <si>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</si>
  <si>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</si>
  <si>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</si>
  <si>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</si>
  <si>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</si>
  <si>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</si>
  <si>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</si>
  <si>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</si>
  <si>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</si>
  <si>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</si>
  <si>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</si>
  <si>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</si>
  <si>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</si>
  <si>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</si>
  <si>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</si>
  <si>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</si>
  <si>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</si>
  <si>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</si>
  <si>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</si>
  <si>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</si>
  <si>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</si>
  <si>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</si>
  <si>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</si>
  <si>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</si>
  <si>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</si>
  <si>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</si>
  <si>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</si>
  <si>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</si>
  <si>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</si>
  <si>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</si>
  <si>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</si>
  <si>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</si>
  <si>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</si>
  <si>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</si>
  <si>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</si>
  <si>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</si>
  <si>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</si>
  <si>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</si>
  <si>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</si>
  <si>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</si>
  <si>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</si>
  <si>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</si>
  <si>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</si>
  <si>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</si>
  <si>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</si>
  <si>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</si>
  <si>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</si>
  <si>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</si>
  <si>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</si>
  <si>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</si>
  <si>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</si>
  <si>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</si>
  <si>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</si>
  <si>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</si>
  <si>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</si>
  <si>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</si>
  <si>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</si>
  <si>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</si>
  <si>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</si>
  <si>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</si>
  <si>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</si>
  <si>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</si>
  <si>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</si>
  <si>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</si>
  <si>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</si>
  <si>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</si>
  <si>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</si>
  <si>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</si>
  <si>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</si>
  <si>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</si>
  <si>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</si>
  <si>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</si>
  <si>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</si>
  <si>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</si>
  <si>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</si>
  <si>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</si>
  <si>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</si>
  <si>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</si>
  <si>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</si>
  <si>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</si>
  <si>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</si>
  <si>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</si>
  <si>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</si>
  <si>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</si>
  <si>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</si>
  <si>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</si>
  <si>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</si>
  <si>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</si>
  <si>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</si>
  <si>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</si>
  <si>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</si>
  <si>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</si>
  <si>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</si>
  <si>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</si>
  <si>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</si>
  <si>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</si>
  <si>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</si>
  <si>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</si>
  <si>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</si>
  <si>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</si>
  <si>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</si>
  <si>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</si>
  <si>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</si>
  <si>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</si>
  <si>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</si>
  <si>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</si>
  <si>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</si>
  <si>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</si>
  <si>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</si>
  <si>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</si>
  <si>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</si>
  <si>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</si>
  <si>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</si>
  <si>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</si>
  <si>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</si>
  <si>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</si>
  <si>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</si>
  <si>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</si>
  <si>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</si>
  <si>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</si>
  <si>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</si>
  <si>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</si>
  <si>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</si>
  <si>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</si>
  <si>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</si>
  <si>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</si>
  <si>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</si>
  <si>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</si>
  <si>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</si>
  <si>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</si>
  <si>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</si>
  <si>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</si>
  <si>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</si>
  <si>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</si>
  <si>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</si>
  <si>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</si>
  <si>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</si>
  <si>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</si>
  <si>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</si>
  <si>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</si>
  <si>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</si>
  <si>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</si>
  <si>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</si>
  <si>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</si>
  <si>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</si>
  <si>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</si>
  <si>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</si>
  <si>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</si>
  <si>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</si>
  <si>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</si>
  <si>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</si>
  <si>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</si>
  <si>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</si>
  <si>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</si>
  <si>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</si>
  <si>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</si>
  <si>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</si>
  <si>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</si>
  <si>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</si>
  <si>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</si>
  <si>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</si>
  <si>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</si>
  <si>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</si>
  <si>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</si>
  <si>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</si>
  <si>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</si>
  <si>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</si>
  <si>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</si>
  <si>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</si>
  <si>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</si>
  <si>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</si>
  <si>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</si>
  <si>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</si>
  <si>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</si>
  <si>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</si>
  <si>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</si>
  <si>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</si>
  <si>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</si>
  <si>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</si>
  <si>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</si>
  <si>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</si>
  <si>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</si>
  <si>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</si>
  <si>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</si>
  <si>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</si>
  <si>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</si>
  <si>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</si>
  <si>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</si>
  <si>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</si>
  <si>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</si>
  <si>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</si>
  <si>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</si>
  <si>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</si>
  <si>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</si>
  <si>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</si>
  <si>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</si>
  <si>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</si>
  <si>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</si>
  <si>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</si>
  <si>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</si>
  <si>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</si>
  <si>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</si>
  <si>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</si>
  <si>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</si>
  <si>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</si>
  <si>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</si>
  <si>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</si>
  <si>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</si>
  <si>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</si>
  <si>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</si>
  <si>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</si>
  <si>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</si>
  <si>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</si>
  <si>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</si>
  <si>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</si>
  <si>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</si>
  <si>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</si>
  <si>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</si>
  <si>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</si>
  <si>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</si>
  <si>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</si>
  <si>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</si>
  <si>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</si>
  <si>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</si>
  <si>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</si>
  <si>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</si>
  <si>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</si>
  <si>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</si>
  <si>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</si>
  <si>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</si>
  <si>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</si>
  <si>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</si>
  <si>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</si>
  <si>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</si>
  <si>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</si>
  <si>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</si>
  <si>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</si>
  <si>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</si>
  <si>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</si>
  <si>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</si>
  <si>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</si>
  <si>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</si>
  <si>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</si>
  <si>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</si>
  <si>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</si>
  <si>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</si>
  <si>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</si>
  <si>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</si>
  <si>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</si>
  <si>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</si>
  <si>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</si>
  <si>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</si>
  <si>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</si>
  <si>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</si>
  <si>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</si>
  <si>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</si>
  <si>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</si>
  <si>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</si>
  <si>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</si>
  <si>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</si>
  <si>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</si>
  <si>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</si>
  <si>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</si>
  <si>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</si>
  <si>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</si>
  <si>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</si>
  <si>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</si>
  <si>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</si>
  <si>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</si>
  <si>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</si>
  <si>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</si>
  <si>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</si>
  <si>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</si>
  <si>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</si>
  <si>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</si>
  <si>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</si>
  <si>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</si>
  <si>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</si>
  <si>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</si>
  <si>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</si>
  <si>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</si>
  <si>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</si>
  <si>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</si>
  <si>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</si>
  <si>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</si>
  <si>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</si>
  <si>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</si>
  <si>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</si>
  <si>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</si>
  <si>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</si>
  <si>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</si>
  <si>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</si>
  <si>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</si>
  <si>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</si>
  <si>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</si>
  <si>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</si>
  <si>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</si>
  <si>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</si>
  <si>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</si>
  <si>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</si>
  <si>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</si>
  <si>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</si>
  <si>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</si>
  <si>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</si>
  <si>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</si>
  <si>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</si>
  <si>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</si>
  <si>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</si>
  <si>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</si>
  <si>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</si>
  <si>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</si>
  <si>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</si>
  <si>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</si>
  <si>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</si>
  <si>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</si>
  <si>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</si>
  <si>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</si>
  <si>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</si>
  <si>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</si>
  <si>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</si>
  <si>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</si>
  <si>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</si>
  <si>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</si>
  <si>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</si>
  <si>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</si>
  <si>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</si>
  <si>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</si>
  <si>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</si>
  <si>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</si>
  <si>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</si>
  <si>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</si>
  <si>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</si>
  <si>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</si>
  <si>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</si>
  <si>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</si>
  <si>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</si>
  <si>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</si>
  <si>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</si>
  <si>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</si>
  <si>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</si>
  <si>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</si>
  <si>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</si>
  <si>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</si>
  <si>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</si>
  <si>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</si>
  <si>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</si>
  <si>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</si>
  <si>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</si>
  <si>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</si>
  <si>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</si>
  <si>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</si>
  <si>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</si>
  <si>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</si>
  <si>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</si>
  <si>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</si>
  <si>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</si>
  <si>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</si>
  <si>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</si>
  <si>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</si>
  <si>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</si>
  <si>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</si>
  <si>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</si>
  <si>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</si>
  <si>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</si>
  <si>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</si>
  <si>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</si>
  <si>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</si>
  <si>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</si>
  <si>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</si>
  <si>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</si>
  <si>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</si>
  <si>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</si>
  <si>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</si>
  <si>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</si>
  <si>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</si>
  <si>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</si>
  <si>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</si>
  <si>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</si>
  <si>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</si>
  <si>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</si>
  <si>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</si>
  <si>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</si>
  <si>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</si>
  <si>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</si>
  <si>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</si>
  <si>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</si>
  <si>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</si>
  <si>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</si>
  <si>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</si>
  <si>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</si>
  <si>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</si>
  <si>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</si>
  <si>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</si>
  <si>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</si>
  <si>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</si>
  <si>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</si>
  <si>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</si>
  <si>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</si>
  <si>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</si>
  <si>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</si>
  <si>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</si>
  <si>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</si>
  <si>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</si>
  <si>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</si>
  <si>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</si>
  <si>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</si>
  <si>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</si>
  <si>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</si>
  <si>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</si>
  <si>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</si>
  <si>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</si>
  <si>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</si>
  <si>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</si>
  <si>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</si>
  <si>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</si>
  <si>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</si>
  <si>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</si>
  <si>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</si>
  <si>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</si>
  <si>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</si>
  <si>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</si>
  <si>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</si>
  <si>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</si>
  <si>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</si>
  <si>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</si>
  <si>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</si>
  <si>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</si>
  <si>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</si>
  <si>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</si>
  <si>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</si>
  <si>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</si>
  <si>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</si>
  <si>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</si>
  <si>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</si>
  <si>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</si>
  <si>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</si>
  <si>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</si>
  <si>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</si>
  <si>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</si>
  <si>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</si>
  <si>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</si>
  <si>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</si>
  <si>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</si>
  <si>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</si>
  <si>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</si>
  <si>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</si>
  <si>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</si>
  <si>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</si>
  <si>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</si>
  <si>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</si>
  <si>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</si>
  <si>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</si>
  <si>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</si>
  <si>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</si>
  <si>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</si>
  <si>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</si>
  <si>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</si>
  <si>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</si>
  <si>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</si>
  <si>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</si>
  <si>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</si>
  <si>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</si>
  <si>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</si>
  <si>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</si>
  <si>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</si>
  <si>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</si>
  <si>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</si>
  <si>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</si>
  <si>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</si>
  <si>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</si>
  <si>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</si>
  <si>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</si>
  <si>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</si>
  <si>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</si>
  <si>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</si>
  <si>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</si>
  <si>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</si>
  <si>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</si>
  <si>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</si>
  <si>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</si>
  <si>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</si>
  <si>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</si>
  <si>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</si>
  <si>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</si>
  <si>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</si>
  <si>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</si>
  <si>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</si>
  <si>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</si>
  <si>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</si>
  <si>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</si>
  <si>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</si>
  <si>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</si>
  <si>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</si>
  <si>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</si>
  <si>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</si>
  <si>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</si>
  <si>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</si>
  <si>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</si>
  <si>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</si>
  <si>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</si>
  <si>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</si>
  <si>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</si>
  <si>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</si>
  <si>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</si>
  <si>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</si>
  <si>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</si>
  <si>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</si>
  <si>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</si>
  <si>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</si>
  <si>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</si>
  <si>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</si>
  <si>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</si>
  <si>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</si>
  <si>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</si>
  <si>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</si>
  <si>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</si>
  <si>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</si>
  <si>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</si>
  <si>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</si>
  <si>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</si>
  <si>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</si>
  <si>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</si>
  <si>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</si>
  <si>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</si>
  <si>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</si>
  <si>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</si>
  <si>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</si>
  <si>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</si>
  <si>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</si>
  <si>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</si>
  <si>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</si>
  <si>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</si>
  <si>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</si>
  <si>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</si>
  <si>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</si>
  <si>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</si>
  <si>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</si>
  <si>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</si>
  <si>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</si>
  <si>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</si>
  <si>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</si>
  <si>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</si>
  <si>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</si>
  <si>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</si>
  <si>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</si>
  <si>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</si>
  <si>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</si>
  <si>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</si>
  <si>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</si>
  <si>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</si>
  <si>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</si>
  <si>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</si>
  <si>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</si>
  <si>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</si>
  <si>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</si>
  <si>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</si>
  <si>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</si>
  <si>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</si>
  <si>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</si>
  <si>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</si>
  <si>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</si>
  <si>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</si>
  <si>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</si>
  <si>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</si>
  <si>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</si>
  <si>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</si>
  <si>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</si>
  <si>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</si>
  <si>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</si>
  <si>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</si>
  <si>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</si>
  <si>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</si>
  <si>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</si>
  <si>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</si>
  <si>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</si>
  <si>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</si>
  <si>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</si>
  <si>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</si>
  <si>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</si>
  <si>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</si>
  <si>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</si>
  <si>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</si>
  <si>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</si>
  <si>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</si>
  <si>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</si>
  <si>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</si>
  <si>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</si>
  <si>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</si>
  <si>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</si>
  <si>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</si>
  <si>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</si>
  <si>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</si>
  <si>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</si>
  <si>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</si>
  <si>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</si>
  <si>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</si>
  <si>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</si>
  <si>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</si>
  <si>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</si>
  <si>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</si>
  <si>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</si>
  <si>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</si>
  <si>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</si>
  <si>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</si>
  <si>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</si>
  <si>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</si>
  <si>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</si>
  <si>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</si>
  <si>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</si>
  <si>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</si>
  <si>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</si>
  <si>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</si>
  <si>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</si>
  <si>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</si>
  <si>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</si>
  <si>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</si>
  <si>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</si>
  <si>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</si>
  <si>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</si>
  <si>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</si>
  <si>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</si>
  <si>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</si>
  <si>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</si>
  <si>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</si>
  <si>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</si>
  <si>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</si>
  <si>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</si>
  <si>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</si>
  <si>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</si>
  <si>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</si>
  <si>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</si>
  <si>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</si>
  <si>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</si>
  <si>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</si>
  <si>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</si>
  <si>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</si>
  <si>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</si>
  <si>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</si>
  <si>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</si>
  <si>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</si>
  <si>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</si>
  <si>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</si>
  <si>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</si>
  <si>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</si>
  <si>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</si>
  <si>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</si>
  <si>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</si>
  <si>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</si>
  <si>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</si>
  <si>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</si>
  <si>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</si>
  <si>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</si>
  <si>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</si>
  <si>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</si>
  <si>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</si>
  <si>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</si>
  <si>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</si>
  <si>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</si>
  <si>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</si>
  <si>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</si>
  <si>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</si>
  <si>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</si>
  <si>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</si>
  <si>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</si>
  <si>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</si>
  <si>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</si>
  <si>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</si>
  <si>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</si>
  <si>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</si>
  <si>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</si>
  <si>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</si>
  <si>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</si>
  <si>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</si>
  <si>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</si>
  <si>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</si>
  <si>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</si>
  <si>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</si>
  <si>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</si>
  <si>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</si>
  <si>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</si>
  <si>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</si>
  <si>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</si>
  <si>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</si>
  <si>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</si>
  <si>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</si>
  <si>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</si>
  <si>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</si>
  <si>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</si>
  <si>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</si>
  <si>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</si>
  <si>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</si>
  <si>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</si>
  <si>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</si>
  <si>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</si>
  <si>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</si>
  <si>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</si>
  <si>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</si>
  <si>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</si>
  <si>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</si>
  <si>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</si>
  <si>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</si>
  <si>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</si>
  <si>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</si>
  <si>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</si>
  <si>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</si>
  <si>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</si>
  <si>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</si>
  <si>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</si>
  <si>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</si>
  <si>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</si>
  <si>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</si>
  <si>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</si>
  <si>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</si>
  <si>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</si>
  <si>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</si>
  <si>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</si>
  <si>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</si>
  <si>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</si>
  <si>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</si>
  <si>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</si>
  <si>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</si>
  <si>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</si>
  <si>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</si>
  <si>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</si>
  <si>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</si>
  <si>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</si>
  <si>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</si>
  <si>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</si>
  <si>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</si>
  <si>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</si>
  <si>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</si>
  <si>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</si>
  <si>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</si>
  <si>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</si>
  <si>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</si>
  <si>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</si>
  <si>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</si>
  <si>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</si>
  <si>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</si>
  <si>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</si>
  <si>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</si>
  <si>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</si>
  <si>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</si>
  <si>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</si>
  <si>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</si>
  <si>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</si>
  <si>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</si>
  <si>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</si>
  <si>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</si>
  <si>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</si>
  <si>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</si>
  <si>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</si>
  <si>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</si>
  <si>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</si>
  <si>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</si>
  <si>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</si>
  <si>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</si>
  <si>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</si>
  <si>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</si>
  <si>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</si>
  <si>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</si>
  <si>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</si>
  <si>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</si>
  <si>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</si>
  <si>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</si>
  <si>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</si>
  <si>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</si>
  <si>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</si>
  <si>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</si>
  <si>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</si>
  <si>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</si>
  <si>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</si>
  <si>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</si>
  <si>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</si>
  <si>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</si>
  <si>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</si>
  <si>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</si>
  <si>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</si>
  <si>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</si>
  <si>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</si>
  <si>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</si>
  <si>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</si>
  <si>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</si>
  <si>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</si>
  <si>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</si>
  <si>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</si>
  <si>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</si>
  <si>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</si>
  <si>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</si>
  <si>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</si>
  <si>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</si>
  <si>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</si>
  <si>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</si>
  <si>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</si>
  <si>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</si>
  <si>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</si>
  <si>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</si>
  <si>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</si>
  <si>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</si>
  <si>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</si>
  <si>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</si>
  <si>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</si>
  <si>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</si>
  <si>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</si>
  <si>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</si>
  <si>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</si>
  <si>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</si>
  <si>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</si>
  <si>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</si>
  <si>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</si>
  <si>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</si>
  <si>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</si>
  <si>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</si>
  <si>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</si>
  <si>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</si>
  <si>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</si>
  <si>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</si>
  <si>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</si>
  <si>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</si>
  <si>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</si>
  <si>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</si>
  <si>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</si>
  <si>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</si>
  <si>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</si>
  <si>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</si>
  <si>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</si>
  <si>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</si>
  <si>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</si>
  <si>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</si>
  <si>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</si>
  <si>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</si>
  <si>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</si>
  <si>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</si>
  <si>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</si>
  <si>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</si>
  <si>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</si>
  <si>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</si>
  <si>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</si>
  <si>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</si>
  <si>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</si>
  <si>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</si>
  <si>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</si>
  <si>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</si>
  <si>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</si>
  <si>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</si>
  <si>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</si>
  <si>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</si>
  <si>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</si>
  <si>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</si>
  <si>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</si>
  <si>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</si>
  <si>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</si>
  <si>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</si>
  <si>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</si>
  <si>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</si>
  <si>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</si>
  <si>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</si>
  <si>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</si>
  <si>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</si>
  <si>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</si>
  <si>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</si>
  <si>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</si>
  <si>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</si>
  <si>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</si>
  <si>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</si>
  <si>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</si>
  <si>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</si>
  <si>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</si>
  <si>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</si>
  <si>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</si>
  <si>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</si>
  <si>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</si>
  <si>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</si>
  <si>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</si>
  <si>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</si>
  <si>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</si>
  <si>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</si>
  <si>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</si>
  <si>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</si>
  <si>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</si>
  <si>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</si>
  <si>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</si>
  <si>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</si>
  <si>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</si>
  <si>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</si>
  <si>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</si>
  <si>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</si>
  <si>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</si>
  <si>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</si>
  <si>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</si>
  <si>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</si>
  <si>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</si>
  <si>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</si>
  <si>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</si>
  <si>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</si>
  <si>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</si>
  <si>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</si>
  <si>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</si>
  <si>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</si>
  <si>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</si>
  <si>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</si>
  <si>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</si>
  <si>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</si>
  <si>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</si>
  <si>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</si>
  <si>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</si>
  <si>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</si>
  <si>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</si>
  <si>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</si>
  <si>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</si>
  <si>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</si>
  <si>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</si>
  <si>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</si>
  <si>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</si>
  <si>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</si>
  <si>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</si>
  <si>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</si>
  <si>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</si>
  <si>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</si>
  <si>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</si>
  <si>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</si>
  <si>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</si>
  <si>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</si>
  <si>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</si>
  <si>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</si>
  <si>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</si>
  <si>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</si>
  <si>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</si>
  <si>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</si>
  <si>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</si>
  <si>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</si>
  <si>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</si>
  <si>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</si>
  <si>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</si>
  <si>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</si>
  <si>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</si>
  <si>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</si>
  <si>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</si>
  <si>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</si>
  <si>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</si>
  <si>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</si>
  <si>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</si>
  <si>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</si>
  <si>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</si>
  <si>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</si>
  <si>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</si>
  <si>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</si>
  <si>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</si>
  <si>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</si>
  <si>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</si>
  <si>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</si>
  <si>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</si>
  <si>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</si>
  <si>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</si>
  <si>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</si>
  <si>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</si>
  <si>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</si>
  <si>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</si>
  <si>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</si>
  <si>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</si>
  <si>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</si>
  <si>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</si>
  <si>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</si>
  <si>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</si>
  <si>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</si>
  <si>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</si>
  <si>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</si>
  <si>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</si>
  <si>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</si>
  <si>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</si>
  <si>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</si>
  <si>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</si>
  <si>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</si>
  <si>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</si>
  <si>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</si>
  <si>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</si>
  <si>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</si>
  <si>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</si>
  <si>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</si>
  <si>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</si>
  <si>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</si>
  <si>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</si>
  <si>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</si>
  <si>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</si>
  <si>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</si>
  <si>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</si>
  <si>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</si>
  <si>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</si>
  <si>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</si>
  <si>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</si>
  <si>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</si>
  <si>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</si>
  <si>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</si>
  <si>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</si>
  <si>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</si>
  <si>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</si>
  <si>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</si>
  <si>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</si>
  <si>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</si>
  <si>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</si>
  <si>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</si>
  <si>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</si>
  <si>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</si>
  <si>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</si>
  <si>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</si>
  <si>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</si>
  <si>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</si>
  <si>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</si>
  <si>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</si>
  <si>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</si>
  <si>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</si>
  <si>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</si>
  <si>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</si>
  <si>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</si>
  <si>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</si>
  <si>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</si>
  <si>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</si>
  <si>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</si>
  <si>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</si>
  <si>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</si>
  <si>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</si>
  <si>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</si>
  <si>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</si>
  <si>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</si>
  <si>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</si>
  <si>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</si>
  <si>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</si>
  <si>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</si>
  <si>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</si>
  <si>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</si>
  <si>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</si>
  <si>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</si>
  <si>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</si>
  <si>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</si>
  <si>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</si>
  <si>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</si>
  <si>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</si>
  <si>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</si>
  <si>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</si>
  <si>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</si>
  <si>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</si>
  <si>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</si>
  <si>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</si>
  <si>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</si>
  <si>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</si>
  <si>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</si>
  <si>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</si>
  <si>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</si>
  <si>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</si>
  <si>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</si>
  <si>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</si>
  <si>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</si>
  <si>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</si>
  <si>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</si>
  <si>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</si>
  <si>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</si>
  <si>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</si>
  <si>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</si>
  <si>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</si>
  <si>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</si>
  <si>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</si>
  <si>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</si>
  <si>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</si>
  <si>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</si>
  <si>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</si>
  <si>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</si>
  <si>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</si>
  <si>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</si>
  <si>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</si>
  <si>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</si>
  <si>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</si>
  <si>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</si>
  <si>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</si>
  <si>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</si>
  <si>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</si>
  <si>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</si>
  <si>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</si>
  <si>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</si>
  <si>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</si>
  <si>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</si>
  <si>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</si>
  <si>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</si>
  <si>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</si>
  <si>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</si>
  <si>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</si>
  <si>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</si>
  <si>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</si>
  <si>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</si>
  <si>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</si>
  <si>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</si>
  <si>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</si>
  <si>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</si>
  <si>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</si>
  <si>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</si>
  <si>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</si>
  <si>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</si>
  <si>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</si>
  <si>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</si>
  <si>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</si>
  <si>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</si>
  <si>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</si>
  <si>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</si>
  <si>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</si>
  <si>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</si>
  <si>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</si>
  <si>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</si>
  <si>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</si>
  <si>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</si>
  <si>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</si>
  <si>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</si>
  <si>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</si>
  <si>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</si>
  <si>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</si>
  <si>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</si>
  <si>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</si>
  <si>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</si>
  <si>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</si>
  <si>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</si>
  <si>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</si>
  <si>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</si>
  <si>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</si>
  <si>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</si>
  <si>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</si>
  <si>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</si>
  <si>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</si>
  <si>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</si>
  <si>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</si>
  <si>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</si>
  <si>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</si>
  <si>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</si>
  <si>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</si>
  <si>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</si>
  <si>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</si>
  <si>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</si>
  <si>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</si>
  <si>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</si>
  <si>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</si>
  <si>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</si>
  <si>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</si>
  <si>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</si>
  <si>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</si>
  <si>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</si>
  <si>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</si>
  <si>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</si>
  <si>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</si>
  <si>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</si>
  <si>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</si>
  <si>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</si>
  <si>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</si>
  <si>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</si>
  <si>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</si>
  <si>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</si>
  <si>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</si>
  <si>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</si>
  <si>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</si>
  <si>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</si>
  <si>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</si>
  <si>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</si>
  <si>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</si>
  <si>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</si>
  <si>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</si>
  <si>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</si>
  <si>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</si>
  <si>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</si>
  <si>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</si>
  <si>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</si>
  <si>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</si>
  <si>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</si>
  <si>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</si>
  <si>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</si>
  <si>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</si>
  <si>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</si>
  <si>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</si>
  <si>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</si>
  <si>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</si>
  <si>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</si>
  <si>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</si>
  <si>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</si>
  <si>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</si>
  <si>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</si>
  <si>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</si>
  <si>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</si>
  <si>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</si>
  <si>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</si>
  <si>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</si>
  <si>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</si>
  <si>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</si>
  <si>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</si>
  <si>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</si>
  <si>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</si>
  <si>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</si>
  <si>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</si>
  <si>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</si>
  <si>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</si>
  <si>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</si>
  <si>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</si>
  <si>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</si>
  <si>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</si>
  <si>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</si>
  <si>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</si>
  <si>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</si>
  <si>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</si>
  <si>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</si>
  <si>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</si>
  <si>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</si>
  <si>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</si>
  <si>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</si>
  <si>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</si>
  <si>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</si>
  <si>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</si>
  <si>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</si>
  <si>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</si>
  <si>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</si>
  <si>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</si>
  <si>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</si>
  <si>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</si>
  <si>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</si>
  <si>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</si>
  <si>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</si>
  <si>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</si>
  <si>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</si>
  <si>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</si>
  <si>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</si>
  <si>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</si>
  <si>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</si>
  <si>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</si>
  <si>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</si>
  <si>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</si>
  <si>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</si>
  <si>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</si>
  <si>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</si>
  <si>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</si>
  <si>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</si>
  <si>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</si>
  <si>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</si>
  <si>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</si>
  <si>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</si>
  <si>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</si>
  <si>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</si>
  <si>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</si>
  <si>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</si>
  <si>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</si>
  <si>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</si>
  <si>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</si>
  <si>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</si>
  <si>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</si>
  <si>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</si>
  <si>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</si>
  <si>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</si>
  <si>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</si>
  <si>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</si>
  <si>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</si>
  <si>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</si>
  <si>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</si>
  <si>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</si>
  <si>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</si>
  <si>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</si>
  <si>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</si>
  <si>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</si>
  <si>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</si>
  <si>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</si>
  <si>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</si>
  <si>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</si>
  <si>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</si>
  <si>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</si>
  <si>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</si>
  <si>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</si>
  <si>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</si>
  <si>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</si>
  <si>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</si>
  <si>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</si>
  <si>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</si>
  <si>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</si>
  <si>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</si>
  <si>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</si>
  <si>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</si>
  <si>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</si>
  <si>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</si>
  <si>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</si>
  <si>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</si>
  <si>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</si>
  <si>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</si>
  <si>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</si>
  <si>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</si>
  <si>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</si>
  <si>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</si>
  <si>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</si>
  <si>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</si>
  <si>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</si>
  <si>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</si>
  <si>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</si>
  <si>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</si>
  <si>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</si>
  <si>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</si>
  <si>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</si>
  <si>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</si>
  <si>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</si>
  <si>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</si>
  <si>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</si>
  <si>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</si>
  <si>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</si>
  <si>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</si>
  <si>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</si>
  <si>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</si>
  <si>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</si>
  <si>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</si>
  <si>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</si>
  <si>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</si>
  <si>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</si>
  <si>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</si>
  <si>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</si>
  <si>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</si>
  <si>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</si>
  <si>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</si>
  <si>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</si>
  <si>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</si>
  <si>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</si>
  <si>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</si>
  <si>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</si>
  <si>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</si>
  <si>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</si>
  <si>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</si>
  <si>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</si>
  <si>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</si>
  <si>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</si>
  <si>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</si>
  <si>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</si>
  <si>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</si>
  <si>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</si>
  <si>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</si>
  <si>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</si>
  <si>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</si>
  <si>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</si>
  <si>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</si>
  <si>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</si>
  <si>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</si>
  <si>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</si>
  <si>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</si>
  <si>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</si>
  <si>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</si>
  <si>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</si>
  <si>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</si>
  <si>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</si>
  <si>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</si>
  <si>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</si>
  <si>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</si>
  <si>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</si>
  <si>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</si>
  <si>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</si>
  <si>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</si>
  <si>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</si>
  <si>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</si>
  <si>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</si>
  <si>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</si>
  <si>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</si>
  <si>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</si>
  <si>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</si>
  <si>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</si>
  <si>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</si>
  <si>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</si>
  <si>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</si>
  <si>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</si>
  <si>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</si>
  <si>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</si>
  <si>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</si>
  <si>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</si>
  <si>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</si>
  <si>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</si>
  <si>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</si>
  <si>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</si>
  <si>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</si>
  <si>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</si>
  <si>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</si>
  <si>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</si>
  <si>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</si>
  <si>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</si>
  <si>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</si>
  <si>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</si>
  <si>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</si>
  <si>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</si>
  <si>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</si>
  <si>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</si>
  <si>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</si>
  <si>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</si>
  <si>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</si>
  <si>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</si>
  <si>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</si>
  <si>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</si>
  <si>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</si>
  <si>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</si>
  <si>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</si>
  <si>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</si>
  <si>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</si>
  <si>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</si>
  <si>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</si>
  <si>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</si>
  <si>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</si>
  <si>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</si>
  <si>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</si>
  <si>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</si>
  <si>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</si>
  <si>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</si>
  <si>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</si>
  <si>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</si>
  <si>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</si>
  <si>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</si>
  <si>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</si>
  <si>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</si>
  <si>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</si>
  <si>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</si>
  <si>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</si>
  <si>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</si>
  <si>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</si>
  <si>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</si>
  <si>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</si>
  <si>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</si>
  <si>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</si>
  <si>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</si>
  <si>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</si>
  <si>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</si>
  <si>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</si>
  <si>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</si>
  <si>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</si>
  <si>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</si>
  <si>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</si>
  <si>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</si>
  <si>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</si>
  <si>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</si>
  <si>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</si>
  <si>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</si>
  <si>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</si>
  <si>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</si>
  <si>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</si>
  <si>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</si>
  <si>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</si>
  <si>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</si>
  <si>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</si>
  <si>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</si>
  <si>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</si>
  <si>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</si>
  <si>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</si>
  <si>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</si>
  <si>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</si>
  <si>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</si>
  <si>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</si>
  <si>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</si>
  <si>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</si>
  <si>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</si>
  <si>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</si>
  <si>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</si>
  <si>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</si>
  <si>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</si>
  <si>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</si>
  <si>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</si>
  <si>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</si>
  <si>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</si>
  <si>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</si>
  <si>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</si>
  <si>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</si>
  <si>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</si>
  <si>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</si>
  <si>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</si>
  <si>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</si>
  <si>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</si>
  <si>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</si>
  <si>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</si>
  <si>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</si>
  <si>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</si>
  <si>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</si>
  <si>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</si>
  <si>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</si>
  <si>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</si>
  <si>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</si>
  <si>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</si>
  <si>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</si>
  <si>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</si>
  <si>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</si>
  <si>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</si>
  <si>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</si>
  <si>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</si>
  <si>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</si>
  <si>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</si>
  <si>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</si>
  <si>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</si>
  <si>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</si>
  <si>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</si>
  <si>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</si>
  <si>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</si>
  <si>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</si>
  <si>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</si>
  <si>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</si>
  <si>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</si>
  <si>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</si>
  <si>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</si>
  <si>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</si>
  <si>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</si>
  <si>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</si>
  <si>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</si>
  <si>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</si>
  <si>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</si>
  <si>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</si>
  <si>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</si>
  <si>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</si>
  <si>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</si>
  <si>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</si>
  <si>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</si>
  <si>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</si>
  <si>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</si>
  <si>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</si>
  <si>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</si>
  <si>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</si>
  <si>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</si>
  <si>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</si>
  <si>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</si>
  <si>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</si>
  <si>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</si>
  <si>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</si>
  <si>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</si>
  <si>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</si>
  <si>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</si>
  <si>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</si>
  <si>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</si>
  <si>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</si>
  <si>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</si>
  <si>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</si>
  <si>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</si>
  <si>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</si>
  <si>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</si>
  <si>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</si>
  <si>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</si>
  <si>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</si>
  <si>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</si>
  <si>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</si>
  <si>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</si>
  <si>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</si>
  <si>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</si>
  <si>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</si>
  <si>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</si>
  <si>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</si>
  <si>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</si>
  <si>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</si>
  <si>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</si>
  <si>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</si>
  <si>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</si>
  <si>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</si>
  <si>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</si>
  <si>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</si>
  <si>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</si>
  <si>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</si>
  <si>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</si>
  <si>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</si>
  <si>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</si>
  <si>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</si>
  <si>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</si>
  <si>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</si>
  <si>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</si>
  <si>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</si>
  <si>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</si>
  <si>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</si>
  <si>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</si>
  <si>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</si>
  <si>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</si>
  <si>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</si>
  <si>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</si>
  <si>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</si>
  <si>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</si>
  <si>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</si>
  <si>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</si>
  <si>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</si>
  <si>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</si>
  <si>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</si>
  <si>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</si>
  <si>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</si>
  <si>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</si>
  <si>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</si>
  <si>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</si>
  <si>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</si>
  <si>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</si>
  <si>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</si>
  <si>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</si>
  <si>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</si>
  <si>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</si>
  <si>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</si>
  <si>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</si>
  <si>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</si>
  <si>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</si>
  <si>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</si>
  <si>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</si>
  <si>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</si>
  <si>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</si>
  <si>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</si>
  <si>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</si>
  <si>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</si>
  <si>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</si>
  <si>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</si>
  <si>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</si>
  <si>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</si>
  <si>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</si>
  <si>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</si>
  <si>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</si>
  <si>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</si>
  <si>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</si>
  <si>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</si>
  <si>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</si>
  <si>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</si>
  <si>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</si>
  <si>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</si>
  <si>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</si>
  <si>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</si>
  <si>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</si>
  <si>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</si>
  <si>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</si>
  <si>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</si>
  <si>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</si>
  <si>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</si>
  <si>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</si>
  <si>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</si>
  <si>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</si>
  <si>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</si>
  <si>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</si>
  <si>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</si>
  <si>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</si>
  <si>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</si>
  <si>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</si>
  <si>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</si>
  <si>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</si>
  <si>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</si>
  <si>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</si>
  <si>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</si>
  <si>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</si>
  <si>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</si>
  <si>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</si>
  <si>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</si>
  <si>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</si>
  <si>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</si>
  <si>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</si>
  <si>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</si>
  <si>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</si>
  <si>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</si>
  <si>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</si>
  <si>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</si>
  <si>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</si>
  <si>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</si>
  <si>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</si>
  <si>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</si>
  <si>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</si>
  <si>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</si>
  <si>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</si>
  <si>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</si>
  <si>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</si>
  <si>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</si>
  <si>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</si>
  <si>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</si>
  <si>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</si>
  <si>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</si>
  <si>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</si>
  <si>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</si>
  <si>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</si>
  <si>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</si>
  <si>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</si>
  <si>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</si>
  <si>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</si>
  <si>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</si>
  <si>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</si>
  <si>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</si>
  <si>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</si>
  <si>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</si>
  <si>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</si>
  <si>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</si>
  <si>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</si>
  <si>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</si>
  <si>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</si>
  <si>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</si>
  <si>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</si>
  <si>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</si>
  <si>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</si>
  <si>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</si>
  <si>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</si>
  <si>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</si>
  <si>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</si>
  <si>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</si>
  <si>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</si>
  <si>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</si>
  <si>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</si>
  <si>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</si>
  <si>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</si>
  <si>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</si>
  <si>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</si>
  <si>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</si>
  <si>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</si>
  <si>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</si>
  <si>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</si>
  <si>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</si>
  <si>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</si>
  <si>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</si>
  <si>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</si>
  <si>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</si>
  <si>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</si>
  <si>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</si>
  <si>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</si>
  <si>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</si>
  <si>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</si>
  <si>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</si>
  <si>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</si>
  <si>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</si>
  <si>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</si>
  <si>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</si>
  <si>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</si>
  <si>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</si>
  <si>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</si>
  <si>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</si>
  <si>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</si>
  <si>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</si>
  <si>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</si>
  <si>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</si>
  <si>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</si>
  <si>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</si>
  <si>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</si>
  <si>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</si>
  <si>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</si>
  <si>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</si>
  <si>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</si>
  <si>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</si>
  <si>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</si>
  <si>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</si>
  <si>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</si>
  <si>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</si>
  <si>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</si>
  <si>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</si>
  <si>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</si>
  <si>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</si>
  <si>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</si>
  <si>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</si>
  <si>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</si>
  <si>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</si>
  <si>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</si>
  <si>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</si>
  <si>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</si>
  <si>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</si>
  <si>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</si>
  <si>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</si>
  <si>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</si>
  <si>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</si>
  <si>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</si>
  <si>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</si>
  <si>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</si>
  <si>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</si>
  <si>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</si>
  <si>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</si>
  <si>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</si>
  <si>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</si>
  <si>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</si>
  <si>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</si>
  <si>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</si>
  <si>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</si>
  <si>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</si>
  <si>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</si>
  <si>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</si>
  <si>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</si>
  <si>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</si>
  <si>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</si>
  <si>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</si>
  <si>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</si>
  <si>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</si>
  <si>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</si>
  <si>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</si>
  <si>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</si>
  <si>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</si>
  <si>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</si>
  <si>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</si>
  <si>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</si>
  <si>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</si>
  <si>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</si>
  <si>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</si>
  <si>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</si>
  <si>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</si>
  <si>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</si>
  <si>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</si>
  <si>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</si>
  <si>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</si>
  <si>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</si>
  <si>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</si>
  <si>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</si>
  <si>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</si>
  <si>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</si>
  <si>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</si>
  <si>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</si>
  <si>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</si>
  <si>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</si>
  <si>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</si>
  <si>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</si>
  <si>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</si>
  <si>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</si>
  <si>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</si>
  <si>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</si>
  <si>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</si>
  <si>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</si>
  <si>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</si>
  <si>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</si>
  <si>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</si>
  <si>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</si>
  <si>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</si>
  <si>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</si>
  <si>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</si>
  <si>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</si>
  <si>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</si>
  <si>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</si>
  <si>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</si>
  <si>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</si>
  <si>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</si>
  <si>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</si>
  <si>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</si>
  <si>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</si>
  <si>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</si>
  <si>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</si>
  <si>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</si>
  <si>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</si>
  <si>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</si>
  <si>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</si>
  <si>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</si>
  <si>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</si>
  <si>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</si>
  <si>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</si>
  <si>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</si>
  <si>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</si>
  <si>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</si>
  <si>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</si>
  <si>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</si>
  <si>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</si>
  <si>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</si>
  <si>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</si>
  <si>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</si>
  <si>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</si>
  <si>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</si>
  <si>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</si>
  <si>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</si>
  <si>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</si>
  <si>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</si>
  <si>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</si>
  <si>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</si>
  <si>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</si>
  <si>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</si>
  <si>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</si>
  <si>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</si>
  <si>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</si>
  <si>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</si>
  <si>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</si>
  <si>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</si>
  <si>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</si>
  <si>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</si>
  <si>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</si>
  <si>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</si>
  <si>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</si>
  <si>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</si>
  <si>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</si>
  <si>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</si>
  <si>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</si>
  <si>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</si>
  <si>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</si>
  <si>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</si>
  <si>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</si>
  <si>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</si>
  <si>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</si>
  <si>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</si>
  <si>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</si>
  <si>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</si>
  <si>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</si>
  <si>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</si>
  <si>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</si>
  <si>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</si>
  <si>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</si>
  <si>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</si>
  <si>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</si>
  <si>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</si>
  <si>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</si>
  <si>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</si>
  <si>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</si>
  <si>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</si>
  <si>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</si>
  <si>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</si>
  <si>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</si>
  <si>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</si>
  <si>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</si>
  <si>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</si>
  <si>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</si>
  <si>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</si>
  <si>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</si>
  <si>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</si>
  <si>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</si>
  <si>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</si>
  <si>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</si>
  <si>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</si>
  <si>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</si>
  <si>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</si>
  <si>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</si>
  <si>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</si>
  <si>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</si>
  <si>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</si>
  <si>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</si>
  <si>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</si>
  <si>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</si>
  <si>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</si>
  <si>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</si>
  <si>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</si>
  <si>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</si>
  <si>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</si>
  <si>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</si>
  <si>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</si>
  <si>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</si>
  <si>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</si>
  <si>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</si>
  <si>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</si>
  <si>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</si>
  <si>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</si>
  <si>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</si>
  <si>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</si>
  <si>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</si>
  <si>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</si>
  <si>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</si>
  <si>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</si>
  <si>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</si>
  <si>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</si>
  <si>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</si>
  <si>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</si>
  <si>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</si>
  <si>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</si>
  <si>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</si>
  <si>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</si>
  <si>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</si>
  <si>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</si>
  <si>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</si>
  <si>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</si>
  <si>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</si>
  <si>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</si>
  <si>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</si>
  <si>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</si>
  <si>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</si>
  <si>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</si>
  <si>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</si>
  <si>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</si>
  <si>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</si>
  <si>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</si>
  <si>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</si>
  <si>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</si>
  <si>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</si>
  <si>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</si>
  <si>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</si>
  <si>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</si>
  <si>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</si>
  <si>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</si>
  <si>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</si>
  <si>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</si>
  <si>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</si>
  <si>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</si>
  <si>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</si>
  <si>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</si>
  <si>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</si>
  <si>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</si>
  <si>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</si>
  <si>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</si>
  <si>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</si>
  <si>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</si>
  <si>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</si>
  <si>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</si>
  <si>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</si>
  <si>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</si>
  <si>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</si>
  <si>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</si>
  <si>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</si>
  <si>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</si>
  <si>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</si>
  <si>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</si>
  <si>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</si>
  <si>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</si>
  <si>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</si>
  <si>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</si>
  <si>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</si>
  <si>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</si>
  <si>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</si>
  <si>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</si>
  <si>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</si>
  <si>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</si>
  <si>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</si>
  <si>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</si>
  <si>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</si>
  <si>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</si>
  <si>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</si>
  <si>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</si>
  <si>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</si>
  <si>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</si>
  <si>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</si>
  <si>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</si>
  <si>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</si>
  <si>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</si>
  <si>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</si>
  <si>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</si>
  <si>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</si>
  <si>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</si>
  <si>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</si>
  <si>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</si>
  <si>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</si>
  <si>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</si>
  <si>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</si>
  <si>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</si>
  <si>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</si>
  <si>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</si>
  <si>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</si>
  <si>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</si>
  <si>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</si>
  <si>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</si>
  <si>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</si>
  <si>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</si>
  <si>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</si>
  <si>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</si>
  <si>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</si>
  <si>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</si>
  <si>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</si>
  <si>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</si>
  <si>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</si>
  <si>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</si>
  <si>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</si>
  <si>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</si>
  <si>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</si>
  <si>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</si>
  <si>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</si>
  <si>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</si>
  <si>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</si>
  <si>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</si>
  <si>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</si>
  <si>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</si>
  <si>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</si>
  <si>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</si>
  <si>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</si>
  <si>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</si>
  <si>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</si>
  <si>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</si>
  <si>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</si>
  <si>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</si>
  <si>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</si>
  <si>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</si>
  <si>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</si>
  <si>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</si>
  <si>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</si>
  <si>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</si>
  <si>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</si>
  <si>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</si>
  <si>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</si>
  <si>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</si>
  <si>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</si>
  <si>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</si>
  <si>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</si>
  <si>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</si>
  <si>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</si>
  <si>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</si>
  <si>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</si>
  <si>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</si>
  <si>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</si>
  <si>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</si>
  <si>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</si>
  <si>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</si>
  <si>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</si>
  <si>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</si>
  <si>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</si>
  <si>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</si>
  <si>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</si>
  <si>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</si>
  <si>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</si>
  <si>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</si>
  <si>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</si>
  <si>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</si>
  <si>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</si>
  <si>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</si>
  <si>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</si>
  <si>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</si>
  <si>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</si>
  <si>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</si>
  <si>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</si>
  <si>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</si>
  <si>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</si>
  <si>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</si>
  <si>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</si>
  <si>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</si>
  <si>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</si>
  <si>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</si>
  <si>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</si>
  <si>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</si>
  <si>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</si>
  <si>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</si>
  <si>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</si>
  <si>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</si>
  <si>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</si>
  <si>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</si>
  <si>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</si>
  <si>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</si>
  <si>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</si>
  <si>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</si>
  <si>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</si>
  <si>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</si>
  <si>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</si>
  <si>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</si>
  <si>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</si>
  <si>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</si>
  <si>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</si>
  <si>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</si>
  <si>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</si>
  <si>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</si>
  <si>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</si>
  <si>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</si>
  <si>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</si>
  <si>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</si>
  <si>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</si>
  <si>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</si>
  <si>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</si>
  <si>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</si>
  <si>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</si>
  <si>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</si>
  <si>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</si>
  <si>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</si>
  <si>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</si>
  <si>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</si>
  <si>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</si>
  <si>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</si>
  <si>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</si>
  <si>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</si>
  <si>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</si>
  <si>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</si>
  <si>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</si>
  <si>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</si>
  <si>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</si>
  <si>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</si>
  <si>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</si>
  <si>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</si>
  <si>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</si>
  <si>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</si>
  <si>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</si>
  <si>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</si>
  <si>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</si>
  <si>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</si>
  <si>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</si>
  <si>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</si>
  <si>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</si>
  <si>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</si>
  <si>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</si>
  <si>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</si>
  <si>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</si>
  <si>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</si>
  <si>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</si>
  <si>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</si>
  <si>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</si>
  <si>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</si>
  <si>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</si>
  <si>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</si>
  <si>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</si>
  <si>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</si>
  <si>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</si>
  <si>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</si>
  <si>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</si>
  <si>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</si>
  <si>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</si>
  <si>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</si>
  <si>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</si>
  <si>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</si>
  <si>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</si>
  <si>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</si>
  <si>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</si>
  <si>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</si>
  <si>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</si>
  <si>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</si>
  <si>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</si>
  <si>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</si>
  <si>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</si>
  <si>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</si>
  <si>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</si>
  <si>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</si>
  <si>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</si>
  <si>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</si>
  <si>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</si>
  <si>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</si>
  <si>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</si>
  <si>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</si>
  <si>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</si>
  <si>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</si>
  <si>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</si>
  <si>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</si>
  <si>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</si>
  <si>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</si>
  <si>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</si>
  <si>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</si>
  <si>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</si>
  <si>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</si>
  <si>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</si>
  <si>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</si>
  <si>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</si>
  <si>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</si>
  <si>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</si>
  <si>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</si>
  <si>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</si>
  <si>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</si>
  <si>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</si>
  <si>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</si>
  <si>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</si>
  <si>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</si>
  <si>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</si>
  <si>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</si>
  <si>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</si>
  <si>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</si>
  <si>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</si>
  <si>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</si>
  <si>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</si>
  <si>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</si>
  <si>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</si>
  <si>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</si>
  <si>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</si>
  <si>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</si>
  <si>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</si>
  <si>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</si>
  <si>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</si>
  <si>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</si>
  <si>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</si>
  <si>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</si>
  <si>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</si>
  <si>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</si>
  <si>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</si>
  <si>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</si>
  <si>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</si>
  <si>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</si>
  <si>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</si>
  <si>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</si>
  <si>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</si>
  <si>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</si>
  <si>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</si>
  <si>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</si>
  <si>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</si>
  <si>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</si>
  <si>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</si>
  <si>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</si>
  <si>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</si>
  <si>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</si>
  <si>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</si>
  <si>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</si>
  <si>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</si>
  <si>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</si>
  <si>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</si>
  <si>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</si>
  <si>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</si>
  <si>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</si>
  <si>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</si>
  <si>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</si>
  <si>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</si>
  <si>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</si>
  <si>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</si>
  <si>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</si>
  <si>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</si>
  <si>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</si>
  <si>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</si>
  <si>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</si>
  <si>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</si>
  <si>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</si>
  <si>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</si>
  <si>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</si>
  <si>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</si>
  <si>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</si>
  <si>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</si>
  <si>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</si>
  <si>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</si>
  <si>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</si>
  <si>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</si>
  <si>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</si>
  <si>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</si>
  <si>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</si>
  <si>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</si>
  <si>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</si>
  <si>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</si>
  <si>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</si>
  <si>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</si>
  <si>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</si>
  <si>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</si>
  <si>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</si>
  <si>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</si>
  <si>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</si>
  <si>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</si>
  <si>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</si>
  <si>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</si>
  <si>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</si>
  <si>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</si>
  <si>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</si>
  <si>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</si>
  <si>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</si>
  <si>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</si>
  <si>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</si>
  <si>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</si>
  <si>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</si>
  <si>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</si>
  <si>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</si>
  <si>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</si>
  <si>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</si>
  <si>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</si>
  <si>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</si>
  <si>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</si>
  <si>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</si>
  <si>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</si>
  <si>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</si>
  <si>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</si>
  <si>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</si>
  <si>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</si>
  <si>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</si>
  <si>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</si>
  <si>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</si>
  <si>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</si>
  <si>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</si>
  <si>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</si>
  <si>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</si>
  <si>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</si>
  <si>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</si>
  <si>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</si>
  <si>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</si>
  <si>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</si>
  <si>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</si>
  <si>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</si>
  <si>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</si>
  <si>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</si>
  <si>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</si>
  <si>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</si>
  <si>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</si>
  <si>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</si>
  <si>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</si>
  <si>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</si>
  <si>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</si>
  <si>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</si>
  <si>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</si>
  <si>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</si>
  <si>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</si>
  <si>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</si>
  <si>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</si>
  <si>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</si>
  <si>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</si>
  <si>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</si>
  <si>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</si>
  <si>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</si>
  <si>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</si>
  <si>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</si>
  <si>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</si>
  <si>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</si>
  <si>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</si>
  <si>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</si>
  <si>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</si>
  <si>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</si>
  <si>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</si>
  <si>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</si>
  <si>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</si>
  <si>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</si>
  <si>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</si>
  <si>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</si>
  <si>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</si>
  <si>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</si>
  <si>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</si>
  <si>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</si>
  <si>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</si>
  <si>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</si>
  <si>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</si>
  <si>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</si>
  <si>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</si>
  <si>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</si>
  <si>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</si>
  <si>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</si>
  <si>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</si>
  <si>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</si>
  <si>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</si>
  <si>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</si>
  <si>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</si>
  <si>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</si>
  <si>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</si>
  <si>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</si>
  <si>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</si>
  <si>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</si>
  <si>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</si>
  <si>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</si>
  <si>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</si>
  <si>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</si>
  <si>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</si>
  <si>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</si>
  <si>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</si>
  <si>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</si>
  <si>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</si>
  <si>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</si>
  <si>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</si>
  <si>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</si>
  <si>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</si>
  <si>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</si>
  <si>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</si>
  <si>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</si>
  <si>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</si>
  <si>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</si>
  <si>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</si>
  <si>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</si>
  <si>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</si>
  <si>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</si>
  <si>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</si>
  <si>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</si>
  <si>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</si>
  <si>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</si>
  <si>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</si>
  <si>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</si>
  <si>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</si>
  <si>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</si>
  <si>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</si>
  <si>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</si>
  <si>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</si>
  <si>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</si>
  <si>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</si>
  <si>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</si>
  <si>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</si>
  <si>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</si>
  <si>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</si>
  <si>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</si>
  <si>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</si>
  <si>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</si>
  <si>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</si>
  <si>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</si>
  <si>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</si>
  <si>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</si>
  <si>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</si>
  <si>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</si>
  <si>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</si>
  <si>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</si>
  <si>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</si>
  <si>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</si>
  <si>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</si>
  <si>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</si>
  <si>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</si>
  <si>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</si>
  <si>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</si>
  <si>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</si>
  <si>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</si>
  <si>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</si>
  <si>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</si>
  <si>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</si>
  <si>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</si>
  <si>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</si>
  <si>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</si>
  <si>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</si>
  <si>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</si>
  <si>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</si>
  <si>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</si>
  <si>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</si>
  <si>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</si>
  <si>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</si>
  <si>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</si>
  <si>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</si>
  <si>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</si>
  <si>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</si>
  <si>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</si>
  <si>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</si>
  <si>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</si>
  <si>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</si>
  <si>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</si>
  <si>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</si>
  <si>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</si>
  <si>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</si>
  <si>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</si>
  <si>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</si>
  <si>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</si>
  <si>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</si>
  <si>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</si>
  <si>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</si>
  <si>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</si>
  <si>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</si>
  <si>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</si>
  <si>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</si>
  <si>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</si>
  <si>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</si>
  <si>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</si>
  <si>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</si>
  <si>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</si>
  <si>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</si>
  <si>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</si>
  <si>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</si>
  <si>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</si>
  <si>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</si>
  <si>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</si>
  <si>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</si>
  <si>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</si>
  <si>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</si>
  <si>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</si>
  <si>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</si>
  <si>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</si>
  <si>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</si>
  <si>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</si>
  <si>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</si>
  <si>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</si>
  <si>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</si>
  <si>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</si>
  <si>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</si>
  <si>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</si>
  <si>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</si>
  <si>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</si>
  <si>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</si>
  <si>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</si>
  <si>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</si>
  <si>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</si>
  <si>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</si>
  <si>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</si>
  <si>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</si>
  <si>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</si>
  <si>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</si>
  <si>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</si>
  <si>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</si>
  <si>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</si>
  <si>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</si>
  <si>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</si>
  <si>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</si>
  <si>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</si>
  <si>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</si>
  <si>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</si>
  <si>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</si>
  <si>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</si>
  <si>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</si>
  <si>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</si>
  <si>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</si>
  <si>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</si>
  <si>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</si>
  <si>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</si>
  <si>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</si>
  <si>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</si>
  <si>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</si>
  <si>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</si>
  <si>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</si>
  <si>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</si>
  <si>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</si>
  <si>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</si>
  <si>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</si>
  <si>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</si>
  <si>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</si>
  <si>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</si>
  <si>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</si>
  <si>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</si>
  <si>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</si>
  <si>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</si>
  <si>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</si>
  <si>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</si>
  <si>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</si>
  <si>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</si>
  <si>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</si>
  <si>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</si>
  <si>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</si>
  <si>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</si>
  <si>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</si>
  <si>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</si>
  <si>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</si>
  <si>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</si>
  <si>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</si>
  <si>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</si>
  <si>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</si>
  <si>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</si>
  <si>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</si>
  <si>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</si>
  <si>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</si>
  <si>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</si>
  <si>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</si>
  <si>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</si>
  <si>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</si>
  <si>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</si>
  <si>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</si>
  <si>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</si>
  <si>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</si>
  <si>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</si>
  <si>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</si>
  <si>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</si>
  <si>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</si>
  <si>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</si>
  <si>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</si>
  <si>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</si>
  <si>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</si>
  <si>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</si>
  <si>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</si>
  <si>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</si>
  <si>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</si>
  <si>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</si>
  <si>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</si>
  <si>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</si>
  <si>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</si>
  <si>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</si>
  <si>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</si>
  <si>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</si>
  <si>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</si>
  <si>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</si>
  <si>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</si>
  <si>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</si>
  <si>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</si>
  <si>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</si>
  <si>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</si>
  <si>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</si>
  <si>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</si>
  <si>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</si>
  <si>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</si>
  <si>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</si>
  <si>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</si>
  <si>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</si>
  <si>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</si>
  <si>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</si>
  <si>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</si>
  <si>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</si>
  <si>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</si>
  <si>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</si>
  <si>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</si>
  <si>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</si>
  <si>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</si>
  <si>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</si>
  <si>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</si>
  <si>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</si>
  <si>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</si>
  <si>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</si>
  <si>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</si>
  <si>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</si>
  <si>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</si>
  <si>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</si>
  <si>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</si>
  <si>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</si>
  <si>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</si>
  <si>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</si>
  <si>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</si>
  <si>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</si>
  <si>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</si>
  <si>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</si>
  <si>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</si>
  <si>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</si>
  <si>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</si>
  <si>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</si>
  <si>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</si>
  <si>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</si>
  <si>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</si>
  <si>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</si>
  <si>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</si>
  <si>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</si>
  <si>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</si>
  <si>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</si>
  <si>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</si>
  <si>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</si>
  <si>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</si>
  <si>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</si>
  <si>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</si>
  <si>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</si>
  <si>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</si>
  <si>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</si>
  <si>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</si>
  <si>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</si>
  <si>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</si>
  <si>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</si>
  <si>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</si>
  <si>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</si>
  <si>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</si>
  <si>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</si>
  <si>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</si>
  <si>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</si>
  <si>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</si>
  <si>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</si>
  <si>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</si>
  <si>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</si>
  <si>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</si>
  <si>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</si>
  <si>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</si>
  <si>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</si>
  <si>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</si>
  <si>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</si>
  <si>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</si>
  <si>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</si>
  <si>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</si>
  <si>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</si>
  <si>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</si>
  <si>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</si>
  <si>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</si>
  <si>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</si>
  <si>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</si>
  <si>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</si>
  <si>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</si>
  <si>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</si>
  <si>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</si>
  <si>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</si>
  <si>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</si>
  <si>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</si>
  <si>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</si>
  <si>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</si>
  <si>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</si>
  <si>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</si>
  <si>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</si>
  <si>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</si>
  <si>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</si>
  <si>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</si>
  <si>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</si>
  <si>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</si>
  <si>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</si>
  <si>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</si>
  <si>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</si>
  <si>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</si>
  <si>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</si>
  <si>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</si>
  <si>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</si>
  <si>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</si>
  <si>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</si>
  <si>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</si>
  <si>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</si>
  <si>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</si>
  <si>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</si>
  <si>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</si>
  <si>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</si>
  <si>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</si>
  <si>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</si>
  <si>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</si>
  <si>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</si>
  <si>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</si>
  <si>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</si>
  <si>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</si>
  <si>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</si>
  <si>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</si>
  <si>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</si>
  <si>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</si>
  <si>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</si>
  <si>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</si>
  <si>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</si>
  <si>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</si>
  <si>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</si>
  <si>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</si>
  <si>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</si>
  <si>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</si>
  <si>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</si>
  <si>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</si>
  <si>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</si>
  <si>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</si>
  <si>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</si>
  <si>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</si>
  <si>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</si>
  <si>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</si>
  <si>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</si>
  <si>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</si>
  <si>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</si>
  <si>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</si>
  <si>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</si>
  <si>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</si>
  <si>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</si>
  <si>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</si>
  <si>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</si>
  <si>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</si>
  <si>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</si>
  <si>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</si>
  <si>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</si>
  <si>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</si>
  <si>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</si>
  <si>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</si>
  <si>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</si>
  <si>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</si>
  <si>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</si>
  <si>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</si>
  <si>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</si>
  <si>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</si>
  <si>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</si>
  <si>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</si>
  <si>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</si>
  <si>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</si>
  <si>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</si>
  <si>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</si>
  <si>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</si>
  <si>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</si>
  <si>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</si>
  <si>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</si>
  <si>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</si>
  <si>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</si>
  <si>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</si>
  <si>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</si>
  <si>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</si>
  <si>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</si>
  <si>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</si>
  <si>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</si>
  <si>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</si>
  <si>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</si>
  <si>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</si>
  <si>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</si>
  <si>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</si>
  <si>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</si>
  <si>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</si>
  <si>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</si>
  <si>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</si>
  <si>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</si>
  <si>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</si>
  <si>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</si>
  <si>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</si>
  <si>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</si>
  <si>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</si>
  <si>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</si>
  <si>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</si>
  <si>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</si>
  <si>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</si>
  <si>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</si>
  <si>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</si>
  <si>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</si>
  <si>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</si>
  <si>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</si>
  <si>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</si>
  <si>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</si>
  <si>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</si>
  <si>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</si>
  <si>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</si>
  <si>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</si>
  <si>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</si>
  <si>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</si>
  <si>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</si>
  <si>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</si>
  <si>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</si>
  <si>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</si>
  <si>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</si>
  <si>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</si>
  <si>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</si>
  <si>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</si>
  <si>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</si>
  <si>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</si>
  <si>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</si>
  <si>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</si>
  <si>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</si>
  <si>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</si>
  <si>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</si>
  <si>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</si>
  <si>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</si>
  <si>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</si>
  <si>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</si>
  <si>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</si>
  <si>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</si>
  <si>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</si>
  <si>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</si>
  <si>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</si>
  <si>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</si>
  <si>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</si>
  <si>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</si>
  <si>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</si>
  <si>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</si>
  <si>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</si>
  <si>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</si>
  <si>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</si>
  <si>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</si>
  <si>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</si>
  <si>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</si>
  <si>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</si>
  <si>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</si>
  <si>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</si>
  <si>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</si>
  <si>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</si>
  <si>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</si>
  <si>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</si>
  <si>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</si>
  <si>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</si>
  <si>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</si>
  <si>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</si>
  <si>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</si>
  <si>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</si>
  <si>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</si>
  <si>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</si>
  <si>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</si>
  <si>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</si>
  <si>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</si>
  <si>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</si>
  <si>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</si>
  <si>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</si>
  <si>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</si>
  <si>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</si>
  <si>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</si>
  <si>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</si>
  <si>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</si>
  <si>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</si>
  <si>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</si>
  <si>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</si>
  <si>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</si>
  <si>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</si>
  <si>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</si>
  <si>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</si>
  <si>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</si>
  <si>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</si>
  <si>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</si>
  <si>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</si>
  <si>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</si>
  <si>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</si>
  <si>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</si>
  <si>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</si>
  <si>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</si>
  <si>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</si>
  <si>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</si>
  <si>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</si>
  <si>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</si>
  <si>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</si>
  <si>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</si>
  <si>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</si>
  <si>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</si>
  <si>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</si>
  <si>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</si>
  <si>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</si>
  <si>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</si>
  <si>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</si>
  <si>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</si>
  <si>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</si>
  <si>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</si>
  <si>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</si>
  <si>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</si>
  <si>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</si>
  <si>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</si>
  <si>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</si>
  <si>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</si>
  <si>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</si>
  <si>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</si>
  <si>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</si>
  <si>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</si>
  <si>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</si>
  <si>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</si>
  <si>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</si>
  <si>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</si>
  <si>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</si>
  <si>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</si>
  <si>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</si>
  <si>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</si>
  <si>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</si>
  <si>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</si>
  <si>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</si>
  <si>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</si>
  <si>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</si>
  <si>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</si>
  <si>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</si>
  <si>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</si>
  <si>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</si>
  <si>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</si>
  <si>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</si>
  <si>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</si>
  <si>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</si>
  <si>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</si>
  <si>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</si>
  <si>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</si>
  <si>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</si>
  <si>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</si>
  <si>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</si>
  <si>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</si>
  <si>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</si>
  <si>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</si>
  <si>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</si>
  <si>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</si>
  <si>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</si>
  <si>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</si>
  <si>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</si>
  <si>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</si>
  <si>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</si>
  <si>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</si>
  <si>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</si>
  <si>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</si>
  <si>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</si>
  <si>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</si>
  <si>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</si>
  <si>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</si>
  <si>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</si>
  <si>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</si>
  <si>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</si>
  <si>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</si>
  <si>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</si>
  <si>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</si>
  <si>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</si>
  <si>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</si>
  <si>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</si>
  <si>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</si>
  <si>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</si>
  <si>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</si>
  <si>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</si>
  <si>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</si>
  <si>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</si>
  <si>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</si>
  <si>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</si>
  <si>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</si>
  <si>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</si>
  <si>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</si>
  <si>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</si>
  <si>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</si>
  <si>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</si>
  <si>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</si>
  <si>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</si>
  <si>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</si>
  <si>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</si>
  <si>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</si>
  <si>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</si>
  <si>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</si>
  <si>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</si>
  <si>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</si>
  <si>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</si>
  <si>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</si>
  <si>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</si>
  <si>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</si>
  <si>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</si>
  <si>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</si>
  <si>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</si>
  <si>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</si>
  <si>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</si>
  <si>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</si>
  <si>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</si>
  <si>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</si>
  <si>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</si>
  <si>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</si>
  <si>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</si>
  <si>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</si>
  <si>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</si>
  <si>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</si>
  <si>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</si>
  <si>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</si>
  <si>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</si>
  <si>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</si>
  <si>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</si>
  <si>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</si>
  <si>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</si>
  <si>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</si>
  <si>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</si>
  <si>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</si>
  <si>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</si>
  <si>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</si>
  <si>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</si>
  <si>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</si>
  <si>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</si>
  <si>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</si>
  <si>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</si>
  <si>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</si>
  <si>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</si>
  <si>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</si>
  <si>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</si>
  <si>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</si>
  <si>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</si>
  <si>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</si>
  <si>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</si>
  <si>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</si>
  <si>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</si>
  <si>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</si>
  <si>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</si>
  <si>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</si>
  <si>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</si>
  <si>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</si>
  <si>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</si>
  <si>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</si>
  <si>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</si>
  <si>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</si>
  <si>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</si>
  <si>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</si>
  <si>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</si>
  <si>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</si>
  <si>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</si>
  <si>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</si>
  <si>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</si>
  <si>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</si>
  <si>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</si>
  <si>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</si>
  <si>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</si>
  <si>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</si>
  <si>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</si>
  <si>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</si>
  <si>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</si>
  <si>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</si>
  <si>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</si>
  <si>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</si>
  <si>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</si>
  <si>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</si>
  <si>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</si>
  <si>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</si>
  <si>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</si>
  <si>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</si>
  <si>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</si>
  <si>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</si>
  <si>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</si>
  <si>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</si>
  <si>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</si>
  <si>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</si>
  <si>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</si>
  <si>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</si>
  <si>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</si>
  <si>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</si>
  <si>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</si>
  <si>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</si>
  <si>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</si>
  <si>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</si>
  <si>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</si>
  <si>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</si>
  <si>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</si>
  <si>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</si>
  <si>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</si>
  <si>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</si>
  <si>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</si>
  <si>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</si>
  <si>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</si>
  <si>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</si>
  <si>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</si>
  <si>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</si>
  <si>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</si>
  <si>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</si>
  <si>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</si>
  <si>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</si>
  <si>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</si>
  <si>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</si>
  <si>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</si>
  <si>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</si>
  <si>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</si>
  <si>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</si>
  <si>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</si>
  <si>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</si>
  <si>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</si>
  <si>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</si>
  <si>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</si>
  <si>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</si>
  <si>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</si>
  <si>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</si>
  <si>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</si>
  <si>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</si>
  <si>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</si>
  <si>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</si>
  <si>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</si>
  <si>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</si>
  <si>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</si>
  <si>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</si>
  <si>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</si>
  <si>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</si>
  <si>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</si>
  <si>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</si>
  <si>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</si>
  <si>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</si>
  <si>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</si>
  <si>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</si>
  <si>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</si>
  <si>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</si>
  <si>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</si>
  <si>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</si>
  <si>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</si>
  <si>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</si>
  <si>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</si>
  <si>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</si>
  <si>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</si>
  <si>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</si>
  <si>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</si>
  <si>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</si>
  <si>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</si>
  <si>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</si>
  <si>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</si>
  <si>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</si>
  <si>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</si>
  <si>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</si>
  <si>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</si>
  <si>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</si>
  <si>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</si>
  <si>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</si>
  <si>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</si>
  <si>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</si>
  <si>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</si>
  <si>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</si>
  <si>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</si>
  <si>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</si>
  <si>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</si>
  <si>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</si>
  <si>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</si>
  <si>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</si>
  <si>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</si>
  <si>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</si>
  <si>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</si>
  <si>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</si>
  <si>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</si>
  <si>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</si>
  <si>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</si>
  <si>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</si>
  <si>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</si>
  <si>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</si>
  <si>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</si>
  <si>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</si>
  <si>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</si>
  <si>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</si>
  <si>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</si>
  <si>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</si>
  <si>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</si>
  <si>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</si>
  <si>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</si>
  <si>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</si>
  <si>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</si>
  <si>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</si>
  <si>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</si>
  <si>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</si>
  <si>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</si>
  <si>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</si>
  <si>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</si>
  <si>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</si>
  <si>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</si>
  <si>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</si>
  <si>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</si>
  <si>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</si>
  <si>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</si>
  <si>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</si>
  <si>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</si>
  <si>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</si>
  <si>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</si>
  <si>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</si>
  <si>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</si>
  <si>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</si>
  <si>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</si>
  <si>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</si>
  <si>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</si>
  <si>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</si>
  <si>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</si>
  <si>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</si>
  <si>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</si>
  <si>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</si>
  <si>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</si>
  <si>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</si>
  <si>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</si>
  <si>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</si>
  <si>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</si>
  <si>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</si>
  <si>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</si>
  <si>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</si>
  <si>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</si>
  <si>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</si>
  <si>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</si>
  <si>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</si>
  <si>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</si>
  <si>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</si>
  <si>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</si>
  <si>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</si>
  <si>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</si>
  <si>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</si>
  <si>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</si>
  <si>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</si>
  <si>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</si>
  <si>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</si>
  <si>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</si>
  <si>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</si>
  <si>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</si>
  <si>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</si>
  <si>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</si>
  <si>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</si>
  <si>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</si>
  <si>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</si>
  <si>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</si>
  <si>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</si>
  <si>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</si>
  <si>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</si>
  <si>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</si>
  <si>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</si>
  <si>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</si>
  <si>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</si>
  <si>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</si>
  <si>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</si>
  <si>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</si>
  <si>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</si>
  <si>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</si>
  <si>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</si>
  <si>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</si>
  <si>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</si>
  <si>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</si>
  <si>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</si>
  <si>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</si>
  <si>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</si>
  <si>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</si>
  <si>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</si>
  <si>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</si>
  <si>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</si>
  <si>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</si>
  <si>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</si>
  <si>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</si>
  <si>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</si>
  <si>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</si>
  <si>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</si>
  <si>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</si>
  <si>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</si>
  <si>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</si>
  <si>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</si>
  <si>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</si>
  <si>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</si>
  <si>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</si>
  <si>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</si>
  <si>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</si>
  <si>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</si>
  <si>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</si>
  <si>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</si>
  <si>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</si>
  <si>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</si>
  <si>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</si>
  <si>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</si>
  <si>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</si>
  <si>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</si>
  <si>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</si>
  <si>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</si>
  <si>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</si>
  <si>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</si>
  <si>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</si>
  <si>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</si>
  <si>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</si>
  <si>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</si>
  <si>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</si>
  <si>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</si>
  <si>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</si>
  <si>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</si>
  <si>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</si>
  <si>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</si>
  <si>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</si>
  <si>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</si>
  <si>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</si>
  <si>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</si>
  <si>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</si>
  <si>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</si>
  <si>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</si>
  <si>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</si>
  <si>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</si>
  <si>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</si>
  <si>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</si>
  <si>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</si>
  <si>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</si>
  <si>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</si>
  <si>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</si>
  <si>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</si>
  <si>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</si>
  <si>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</si>
  <si>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</si>
  <si>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</si>
  <si>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</si>
  <si>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</si>
  <si>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</si>
  <si>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</si>
  <si>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</si>
  <si>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</si>
  <si>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</si>
  <si>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</si>
  <si>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</si>
  <si>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</si>
  <si>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</si>
  <si>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</si>
  <si>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</si>
  <si>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</si>
  <si>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</si>
  <si>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</si>
  <si>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</si>
  <si>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</si>
  <si>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</si>
  <si>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</si>
  <si>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</si>
  <si>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</si>
  <si>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</si>
  <si>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</si>
  <si>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</si>
  <si>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</si>
  <si>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</si>
  <si>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</si>
  <si>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</si>
  <si>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</si>
  <si>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</si>
  <si>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</si>
  <si>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</si>
  <si>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</si>
  <si>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</si>
  <si>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</si>
  <si>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</si>
  <si>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</si>
  <si>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</si>
  <si>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</si>
  <si>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</si>
  <si>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</si>
  <si>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</si>
  <si>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</si>
  <si>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</si>
  <si>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</si>
  <si>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</si>
  <si>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</si>
  <si>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</si>
  <si>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</si>
  <si>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</si>
  <si>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</si>
  <si>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</si>
  <si>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</si>
  <si>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</si>
  <si>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</si>
  <si>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</si>
  <si>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</si>
  <si>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</si>
  <si>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</si>
  <si>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</si>
  <si>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</si>
  <si>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</si>
  <si>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</si>
  <si>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</si>
  <si>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</si>
  <si>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</si>
  <si>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</si>
  <si>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</si>
  <si>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</si>
  <si>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</si>
  <si>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</si>
  <si>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</si>
  <si>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</si>
  <si>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</si>
  <si>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</si>
  <si>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</si>
  <si>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</si>
  <si>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</si>
  <si>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</si>
  <si>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</si>
  <si>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</si>
  <si>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</si>
  <si>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</si>
  <si>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</si>
  <si>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</si>
  <si>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</si>
  <si>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</si>
  <si>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</si>
  <si>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</si>
  <si>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</si>
  <si>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</si>
  <si>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</si>
  <si>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</si>
  <si>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</si>
  <si>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</si>
  <si>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</si>
  <si>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</si>
  <si>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</si>
  <si>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</si>
  <si>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</si>
  <si>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</si>
  <si>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</si>
  <si>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</si>
  <si>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</si>
  <si>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</si>
  <si>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</si>
  <si>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</si>
  <si>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</si>
  <si>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</si>
  <si>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</si>
  <si>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</si>
  <si>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</si>
  <si>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</si>
  <si>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</si>
  <si>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</si>
  <si>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</si>
  <si>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</si>
  <si>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</si>
  <si>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</si>
  <si>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</si>
  <si>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</si>
  <si>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</si>
  <si>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</si>
  <si>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</si>
  <si>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</si>
  <si>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</si>
  <si>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</si>
  <si>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</si>
  <si>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</si>
  <si>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</si>
  <si>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</si>
  <si>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</si>
  <si>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</si>
  <si>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</si>
  <si>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</si>
  <si>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</si>
  <si>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</si>
  <si>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</si>
  <si>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</si>
  <si>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</si>
  <si>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</si>
  <si>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</si>
  <si>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</si>
  <si>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</si>
  <si>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</si>
  <si>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</si>
  <si>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</si>
  <si>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</si>
  <si>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</si>
  <si>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</si>
  <si>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</si>
  <si>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</si>
  <si>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</si>
  <si>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</si>
  <si>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</si>
  <si>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</si>
  <si>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</si>
  <si>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</si>
  <si>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</si>
  <si>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</si>
  <si>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</si>
  <si>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</si>
  <si>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</si>
  <si>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</si>
  <si>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</si>
  <si>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</si>
  <si>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</si>
  <si>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</si>
  <si>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</si>
  <si>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</si>
  <si>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</si>
  <si>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</si>
  <si>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</si>
  <si>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</si>
  <si>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</si>
  <si>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</si>
  <si>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</si>
  <si>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</si>
  <si>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</si>
  <si>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</si>
  <si>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</si>
  <si>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</si>
  <si>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</si>
  <si>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</si>
  <si>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</si>
  <si>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</si>
  <si>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</si>
  <si>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</si>
  <si>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</si>
  <si>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</si>
  <si>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</si>
  <si>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</si>
  <si>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</si>
  <si>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</si>
  <si>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</si>
  <si>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</si>
  <si>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</si>
  <si>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</si>
  <si>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</si>
  <si>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</si>
  <si>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</si>
  <si>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</si>
  <si>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</si>
  <si>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</si>
  <si>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</si>
  <si>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</si>
  <si>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</si>
  <si>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</si>
  <si>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</si>
  <si>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</si>
  <si>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</si>
  <si>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</si>
  <si>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</si>
  <si>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</si>
  <si>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</si>
  <si>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</si>
  <si>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</si>
  <si>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</si>
  <si>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</si>
  <si>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</si>
  <si>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</si>
  <si>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</si>
  <si>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</si>
  <si>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</si>
  <si>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</si>
  <si>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</si>
  <si>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</si>
  <si>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</si>
  <si>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</si>
  <si>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</si>
  <si>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</si>
  <si>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</si>
  <si>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</si>
  <si>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</si>
  <si>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</si>
  <si>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</si>
  <si>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</si>
  <si>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</si>
  <si>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</si>
  <si>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</si>
  <si>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</si>
  <si>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</si>
  <si>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</si>
  <si>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</si>
  <si>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</si>
  <si>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</si>
  <si>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</si>
  <si>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</si>
  <si>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</si>
  <si>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</si>
  <si>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</si>
  <si>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</si>
  <si>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</si>
  <si>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</si>
  <si>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</si>
  <si>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</si>
  <si>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</si>
  <si>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</si>
  <si>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</si>
  <si>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</si>
  <si>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</si>
  <si>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</si>
  <si>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</si>
  <si>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</si>
  <si>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</si>
  <si>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</si>
  <si>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</si>
  <si>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</si>
  <si>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</si>
  <si>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</si>
  <si>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</si>
  <si>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</si>
  <si>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</si>
  <si>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</si>
  <si>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</si>
  <si>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</si>
  <si>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</si>
  <si>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</si>
  <si>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</si>
  <si>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</si>
  <si>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</si>
  <si>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</si>
  <si>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</si>
  <si>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</si>
  <si>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</si>
  <si>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</si>
  <si>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</si>
  <si>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</si>
  <si>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</si>
  <si>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</si>
  <si>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</si>
  <si>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</si>
  <si>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</si>
  <si>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</si>
  <si>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</si>
  <si>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</si>
  <si>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</si>
  <si>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</si>
  <si>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</si>
  <si>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</si>
  <si>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</si>
  <si>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</si>
  <si>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</si>
  <si>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</si>
  <si>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</si>
  <si>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</si>
  <si>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</si>
  <si>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</si>
  <si>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</si>
  <si>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</si>
  <si>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</si>
  <si>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</si>
  <si>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</si>
  <si>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</si>
  <si>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</si>
  <si>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</si>
  <si>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</si>
  <si>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</si>
  <si>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</si>
  <si>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</si>
  <si>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</si>
  <si>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</si>
  <si>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</si>
  <si>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</si>
  <si>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</si>
  <si>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</si>
  <si>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</si>
  <si>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</si>
  <si>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</si>
  <si>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</si>
  <si>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</si>
  <si>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</si>
  <si>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</si>
  <si>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</si>
  <si>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</si>
  <si>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</si>
  <si>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</si>
  <si>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</si>
  <si>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</si>
  <si>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</si>
  <si>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</si>
  <si>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</si>
  <si>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</si>
  <si>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</si>
  <si>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</si>
  <si>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</si>
  <si>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</si>
  <si>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</si>
  <si>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</si>
  <si>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</si>
  <si>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</si>
  <si>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</si>
  <si>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</si>
  <si>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</si>
  <si>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</si>
  <si>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</si>
  <si>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</si>
  <si>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</si>
  <si>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</si>
  <si>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</si>
  <si>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</si>
  <si>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</si>
  <si>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</si>
  <si>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</si>
  <si>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</si>
  <si>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</si>
  <si>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</si>
  <si>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</si>
  <si>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</si>
  <si>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</si>
  <si>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</si>
  <si>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</si>
  <si>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</si>
  <si>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</si>
  <si>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</si>
  <si>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</si>
  <si>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</si>
  <si>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</si>
  <si>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</si>
  <si>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</si>
  <si>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</si>
  <si>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</si>
  <si>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</si>
  <si>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</si>
  <si>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</si>
  <si>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</si>
  <si>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</si>
  <si>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</si>
  <si>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</si>
  <si>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</si>
  <si>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</si>
  <si>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</si>
  <si>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</si>
  <si>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</si>
  <si>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</si>
  <si>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</si>
  <si>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</si>
  <si>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</si>
  <si>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</si>
  <si>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</si>
  <si>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</si>
  <si>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</si>
  <si>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</si>
  <si>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</si>
  <si>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</si>
  <si>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</si>
  <si>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</si>
  <si>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</si>
  <si>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</si>
  <si>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</si>
  <si>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</si>
  <si>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</si>
  <si>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</si>
  <si>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</si>
  <si>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</si>
  <si>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</si>
  <si>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</si>
  <si>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</si>
  <si>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</si>
  <si>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</si>
  <si>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</si>
  <si>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</si>
  <si>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</si>
  <si>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</si>
  <si>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</si>
  <si>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</si>
  <si>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</si>
  <si>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</si>
  <si>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</si>
  <si>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</si>
  <si>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</si>
  <si>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</si>
  <si>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</si>
  <si>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</si>
  <si>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</si>
  <si>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</si>
  <si>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</si>
  <si>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</si>
  <si>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</si>
  <si>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</si>
  <si>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</si>
  <si>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</si>
  <si>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</si>
  <si>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</si>
  <si>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</si>
  <si>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</si>
  <si>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</si>
  <si>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</si>
  <si>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</si>
  <si>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</si>
  <si>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</si>
  <si>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</si>
  <si>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</si>
  <si>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</si>
  <si>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</si>
  <si>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</si>
  <si>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</si>
  <si>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</si>
  <si>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</si>
  <si>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</si>
  <si>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</si>
  <si>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</si>
  <si>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</si>
  <si>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</si>
  <si>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</si>
  <si>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</si>
  <si>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</si>
  <si>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</si>
  <si>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</si>
  <si>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</si>
  <si>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</si>
  <si>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</si>
  <si>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</si>
  <si>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</si>
  <si>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</si>
  <si>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</si>
  <si>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</si>
  <si>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</si>
  <si>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</si>
  <si>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</si>
  <si>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</si>
  <si>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</si>
  <si>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</si>
  <si>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</si>
  <si>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</si>
  <si>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</si>
  <si>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</si>
  <si>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</si>
  <si>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</si>
  <si>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</si>
  <si>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</si>
  <si>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</si>
  <si>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</si>
  <si>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</si>
  <si>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</si>
  <si>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</si>
  <si>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</si>
  <si>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</si>
  <si>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</si>
  <si>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</si>
  <si>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</si>
  <si>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</si>
  <si>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</si>
  <si>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</si>
  <si>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</si>
  <si>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</si>
  <si>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</si>
  <si>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</si>
  <si>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</si>
  <si>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</si>
  <si>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</si>
  <si>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</si>
  <si>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</si>
  <si>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</si>
  <si>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</si>
  <si>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</si>
  <si>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</si>
  <si>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</si>
  <si>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</si>
  <si>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</si>
  <si>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</si>
  <si>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</si>
  <si>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</si>
  <si>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</si>
  <si>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</si>
  <si>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</si>
  <si>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</si>
  <si>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</si>
  <si>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</si>
  <si>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</si>
  <si>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</si>
  <si>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</si>
  <si>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</si>
  <si>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</si>
  <si>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</si>
  <si>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</si>
  <si>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</si>
  <si>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</si>
  <si>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</si>
  <si>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</si>
  <si>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</si>
  <si>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</si>
  <si>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</si>
  <si>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</si>
  <si>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</si>
  <si>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</si>
  <si>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</si>
  <si>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</si>
  <si>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</si>
  <si>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</si>
  <si>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</si>
  <si>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</si>
  <si>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</si>
  <si>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</si>
  <si>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</si>
  <si>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</si>
  <si>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</si>
  <si>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</si>
  <si>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</si>
  <si>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</si>
  <si>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</si>
  <si>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</si>
  <si>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</si>
  <si>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</si>
  <si>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</si>
  <si>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</si>
  <si>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</si>
  <si>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</si>
  <si>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</si>
  <si>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</si>
  <si>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</si>
  <si>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</si>
  <si>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</si>
  <si>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</si>
  <si>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</si>
  <si>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</si>
  <si>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</si>
  <si>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</si>
  <si>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</si>
  <si>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</si>
  <si>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</si>
  <si>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</si>
  <si>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</si>
  <si>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</si>
  <si>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</si>
  <si>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</si>
  <si>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</si>
  <si>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</si>
  <si>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</si>
  <si>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</si>
  <si>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</si>
  <si>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</si>
  <si>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</si>
  <si>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</si>
  <si>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</si>
  <si>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</si>
  <si>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</si>
  <si>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</si>
  <si>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</si>
  <si>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</si>
  <si>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</si>
  <si>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</si>
  <si>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</si>
  <si>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</si>
  <si>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</si>
  <si>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</si>
  <si>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</si>
  <si>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</si>
  <si>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</si>
  <si>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</si>
  <si>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</si>
  <si>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</si>
  <si>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</si>
  <si>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</si>
  <si>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</si>
  <si>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</si>
  <si>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</si>
  <si>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</si>
  <si>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</si>
  <si>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</si>
  <si>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</si>
  <si>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</si>
  <si>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</si>
  <si>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</si>
  <si>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</si>
  <si>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</si>
  <si>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</si>
  <si>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</si>
  <si>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</si>
  <si>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</si>
  <si>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</si>
  <si>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</si>
  <si>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</si>
  <si>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</si>
  <si>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</si>
  <si>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</si>
  <si>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</si>
  <si>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</si>
  <si>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</si>
  <si>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</si>
  <si>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</si>
  <si>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</si>
  <si>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</si>
  <si>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</si>
  <si>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</si>
  <si>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</si>
  <si>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</si>
  <si>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</si>
  <si>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</si>
  <si>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</si>
  <si>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</si>
  <si>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</si>
  <si>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</si>
  <si>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</si>
  <si>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</si>
  <si>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</si>
  <si>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</si>
  <si>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</si>
  <si>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</si>
  <si>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</si>
  <si>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</si>
  <si>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</si>
  <si>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</si>
  <si>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</si>
  <si>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</si>
  <si>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</si>
  <si>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</si>
  <si>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</si>
  <si>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</si>
  <si>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</si>
  <si>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</si>
  <si>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</si>
  <si>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</si>
  <si>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</si>
  <si>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</si>
  <si>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</si>
  <si>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</si>
  <si>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</si>
  <si>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</si>
  <si>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</si>
  <si>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</si>
  <si>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</si>
  <si>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</si>
  <si>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</si>
  <si>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</si>
  <si>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</si>
  <si>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</si>
  <si>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</si>
  <si>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</si>
  <si>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</si>
  <si>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</si>
  <si>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</si>
  <si>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</si>
  <si>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</si>
  <si>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</si>
  <si>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</si>
  <si>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</si>
  <si>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</si>
  <si>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</si>
  <si>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</si>
  <si>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</si>
  <si>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</si>
  <si>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</si>
  <si>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</si>
  <si>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</si>
  <si>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</si>
  <si>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</si>
  <si>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</si>
  <si>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</si>
  <si>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</si>
  <si>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</si>
  <si>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</si>
  <si>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</si>
  <si>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</si>
  <si>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</si>
  <si>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</si>
  <si>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</si>
  <si>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</si>
  <si>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</si>
  <si>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</si>
  <si>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</si>
  <si>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</si>
  <si>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</si>
  <si>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</si>
  <si>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</si>
  <si>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</si>
  <si>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</si>
  <si>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</si>
  <si>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</si>
  <si>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</si>
  <si>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</si>
  <si>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</si>
  <si>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</si>
  <si>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</si>
  <si>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</si>
  <si>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</si>
  <si>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</si>
  <si>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</si>
  <si>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</si>
  <si>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</si>
  <si>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</si>
  <si>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</si>
  <si>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</si>
  <si>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</si>
  <si>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</si>
  <si>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</si>
  <si>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</si>
  <si>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</si>
  <si>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</si>
  <si>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</si>
  <si>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</si>
  <si>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</si>
  <si>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</si>
  <si>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</si>
  <si>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</si>
  <si>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</si>
  <si>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</si>
  <si>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</si>
  <si>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</si>
  <si>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</si>
  <si>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</si>
  <si>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</si>
  <si>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</si>
  <si>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</si>
  <si>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</si>
  <si>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</si>
  <si>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</si>
  <si>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</si>
  <si>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</si>
  <si>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</si>
  <si>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</si>
  <si>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</si>
  <si>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</si>
  <si>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</si>
  <si>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</si>
  <si>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</si>
  <si>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</si>
  <si>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</si>
  <si>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</si>
  <si>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</si>
  <si>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</si>
  <si>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</si>
  <si>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</si>
  <si>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</si>
  <si>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</si>
  <si>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</si>
  <si>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</si>
  <si>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</si>
  <si>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</si>
  <si>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</si>
  <si>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</si>
  <si>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</si>
  <si>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</si>
  <si>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</si>
  <si>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</si>
  <si>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</si>
  <si>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</si>
  <si>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</si>
  <si>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</si>
  <si>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</si>
  <si>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</si>
  <si>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</si>
  <si>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</si>
  <si>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</si>
  <si>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</si>
  <si>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</si>
  <si>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</si>
  <si>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</si>
  <si>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</si>
  <si>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</si>
  <si>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</si>
  <si>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</si>
  <si>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</si>
  <si>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</si>
  <si>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</si>
  <si>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</si>
  <si>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</si>
  <si>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</si>
  <si>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</si>
  <si>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</si>
  <si>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</si>
  <si>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</si>
  <si>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</si>
  <si>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</si>
  <si>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</si>
  <si>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</si>
  <si>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</si>
  <si>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</si>
  <si>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</si>
  <si>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</si>
  <si>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</si>
  <si>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</si>
  <si>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</si>
  <si>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</si>
  <si>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</si>
  <si>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</si>
  <si>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</si>
  <si>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</si>
  <si>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</si>
  <si>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</si>
  <si>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</si>
  <si>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</si>
  <si>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</si>
  <si>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</si>
  <si>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</si>
  <si>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</si>
  <si>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</si>
  <si>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</si>
  <si>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</si>
  <si>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</si>
  <si>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</si>
  <si>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</si>
  <si>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</si>
  <si>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</si>
  <si>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</si>
  <si>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</si>
  <si>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</si>
  <si>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</si>
  <si>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</si>
  <si>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</si>
  <si>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</si>
  <si>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</si>
  <si>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</si>
  <si>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</si>
  <si>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</si>
  <si>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</si>
  <si>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</si>
  <si>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</si>
  <si>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</si>
  <si>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</si>
  <si>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</si>
  <si>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</si>
  <si>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</si>
  <si>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</si>
  <si>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</si>
  <si>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</si>
  <si>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</si>
  <si>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</si>
  <si>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</si>
  <si>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</si>
  <si>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</si>
  <si>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</si>
  <si>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</si>
  <si>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</si>
  <si>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</si>
  <si>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</si>
  <si>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</si>
  <si>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</si>
  <si>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</si>
  <si>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</si>
  <si>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</si>
  <si>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</si>
  <si>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</si>
  <si>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</si>
  <si>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</si>
  <si>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</si>
  <si>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</si>
  <si>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</si>
  <si>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</si>
  <si>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</si>
  <si>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</si>
  <si>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</si>
  <si>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</si>
  <si>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</si>
  <si>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</si>
  <si>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</si>
  <si>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</si>
  <si>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</si>
  <si>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</si>
  <si>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</si>
  <si>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</si>
  <si>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</si>
  <si>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</si>
  <si>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</si>
  <si>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</si>
  <si>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</si>
  <si>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</si>
  <si>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</si>
  <si>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</si>
  <si>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</si>
  <si>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</si>
  <si>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</si>
  <si>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</si>
  <si>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</si>
  <si>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</si>
  <si>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</si>
  <si>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</si>
  <si>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</si>
  <si>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</si>
  <si>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</si>
  <si>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</si>
  <si>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</si>
  <si>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</si>
  <si>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</si>
  <si>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</si>
  <si>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</si>
  <si>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</si>
  <si>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</si>
  <si>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</si>
  <si>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</si>
  <si>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</si>
  <si>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</si>
  <si>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</si>
  <si>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</si>
  <si>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</si>
  <si>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</si>
  <si>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</si>
  <si>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</si>
  <si>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</si>
  <si>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</si>
  <si>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</si>
  <si>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</si>
  <si>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</si>
  <si>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</si>
  <si>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</si>
  <si>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</si>
  <si>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</si>
  <si>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</si>
  <si>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</si>
  <si>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</si>
  <si>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</si>
  <si>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</si>
  <si>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</si>
  <si>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</si>
  <si>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</si>
  <si>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</si>
  <si>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</si>
  <si>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</si>
  <si>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</si>
  <si>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</si>
  <si>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</si>
  <si>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</si>
  <si>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</si>
  <si>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</si>
  <si>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</si>
  <si>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</si>
  <si>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</si>
  <si>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</si>
  <si>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</si>
  <si>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</si>
  <si>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</si>
  <si>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</si>
  <si>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</si>
  <si>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</si>
  <si>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</si>
  <si>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</si>
  <si>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</si>
  <si>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</si>
  <si>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</si>
  <si>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</si>
  <si>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</si>
  <si>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</si>
  <si>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</si>
  <si>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</si>
  <si>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</si>
  <si>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</si>
  <si>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</si>
  <si>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</si>
  <si>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</si>
  <si>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</si>
  <si>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</si>
  <si>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</si>
  <si>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</si>
  <si>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</si>
  <si>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</si>
  <si>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</si>
  <si>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</si>
  <si>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</si>
  <si>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</si>
  <si>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</si>
  <si>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</si>
  <si>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</si>
  <si>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</si>
  <si>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</si>
  <si>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</si>
  <si>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</si>
  <si>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</si>
  <si>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</si>
  <si>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</si>
  <si>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</si>
  <si>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</si>
  <si>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</si>
  <si>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</si>
  <si>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</si>
  <si>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</si>
  <si>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</si>
  <si>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</si>
  <si>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</si>
  <si>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</si>
  <si>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</si>
  <si>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</si>
  <si>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</si>
  <si>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</si>
  <si>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</si>
  <si>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</si>
  <si>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</si>
  <si>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</si>
  <si>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</si>
  <si>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</si>
  <si>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</si>
  <si>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</si>
  <si>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</si>
  <si>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</si>
  <si>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</si>
  <si>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</si>
  <si>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</si>
  <si>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</si>
  <si>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</si>
  <si>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</si>
  <si>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</si>
  <si>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</si>
  <si>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</si>
  <si>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</si>
  <si>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</si>
  <si>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</si>
  <si>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</si>
  <si>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</si>
  <si>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</si>
  <si>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</si>
  <si>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</si>
  <si>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</si>
  <si>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</si>
  <si>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</si>
  <si>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</si>
  <si>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</si>
  <si>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</si>
  <si>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</si>
  <si>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</si>
  <si>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</si>
  <si>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</si>
  <si>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</si>
  <si>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</si>
  <si>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</si>
  <si>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</si>
  <si>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</si>
  <si>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</si>
  <si>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</si>
  <si>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</si>
  <si>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</si>
  <si>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</si>
  <si>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</si>
  <si>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</si>
  <si>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</si>
  <si>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</si>
  <si>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</si>
  <si>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</si>
  <si>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</si>
  <si>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</si>
  <si>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</si>
  <si>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</si>
  <si>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</si>
  <si>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</si>
  <si>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</si>
  <si>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</si>
  <si>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</si>
  <si>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</si>
  <si>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</si>
  <si>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</si>
  <si>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</si>
  <si>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</si>
  <si>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</si>
  <si>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</si>
  <si>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</si>
  <si>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</si>
  <si>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</si>
  <si>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</si>
  <si>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</si>
  <si>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</si>
  <si>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</si>
  <si>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</si>
  <si>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</si>
  <si>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</si>
  <si>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</si>
  <si>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</si>
  <si>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</si>
  <si>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</si>
  <si>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</si>
  <si>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</si>
  <si>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</si>
  <si>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</si>
  <si>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</si>
  <si>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</si>
  <si>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</si>
  <si>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</si>
  <si>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</si>
  <si>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</si>
  <si>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</si>
  <si>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</si>
  <si>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</si>
  <si>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</si>
  <si>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</si>
  <si>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</si>
  <si>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</si>
  <si>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</si>
  <si>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</si>
  <si>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</si>
  <si>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</si>
  <si>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</si>
  <si>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</si>
  <si>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</si>
  <si>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</si>
  <si>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</si>
  <si>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</si>
  <si>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</si>
  <si>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</si>
  <si>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</si>
  <si>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</si>
  <si>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</si>
  <si>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</si>
  <si>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</si>
  <si>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</si>
  <si>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</si>
  <si>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</si>
  <si>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</si>
  <si>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</si>
  <si>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</si>
  <si>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</si>
  <si>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</si>
  <si>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</si>
  <si>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</si>
  <si>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</si>
  <si>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</si>
  <si>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</si>
  <si>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</si>
  <si>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</si>
  <si>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</si>
  <si>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</si>
  <si>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</si>
  <si>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</si>
  <si>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</si>
  <si>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</si>
  <si>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</si>
  <si>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</si>
  <si>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</si>
  <si>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</si>
  <si>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</si>
  <si>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</si>
  <si>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</si>
  <si>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</si>
  <si>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</si>
  <si>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</si>
  <si>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</si>
  <si>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</si>
  <si>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</si>
  <si>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</si>
  <si>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</si>
  <si>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</si>
  <si>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</si>
  <si>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</si>
  <si>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</si>
  <si>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</si>
  <si>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</si>
  <si>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</si>
  <si>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</si>
  <si>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</si>
  <si>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</si>
  <si>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</si>
  <si>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</si>
  <si>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</si>
  <si>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</si>
  <si>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</si>
  <si>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</si>
  <si>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</si>
  <si>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</si>
  <si>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</si>
  <si>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</si>
  <si>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</si>
  <si>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</si>
  <si>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</si>
  <si>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</si>
  <si>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</si>
  <si>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</si>
  <si>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</si>
  <si>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</si>
  <si>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</si>
  <si>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</si>
  <si>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</si>
  <si>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</si>
  <si>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</si>
  <si>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</si>
  <si>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</si>
  <si>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</si>
  <si>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</si>
  <si>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</si>
  <si>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</si>
  <si>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</si>
  <si>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</si>
  <si>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</si>
  <si>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</si>
  <si>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</si>
  <si>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</si>
  <si>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</si>
  <si>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</si>
  <si>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</si>
  <si>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</si>
  <si>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</si>
  <si>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</si>
  <si>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</si>
  <si>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</si>
  <si>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</si>
  <si>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</si>
  <si>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</si>
  <si>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</si>
  <si>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</si>
  <si>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</si>
  <si>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</si>
  <si>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</si>
  <si>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</si>
  <si>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</si>
  <si>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</si>
  <si>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</si>
  <si>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</si>
  <si>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</si>
  <si>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</si>
  <si>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</si>
  <si>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</si>
  <si>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</si>
  <si>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</si>
  <si>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</si>
  <si>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</si>
  <si>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</si>
  <si>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</si>
  <si>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</si>
  <si>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</si>
  <si>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</si>
  <si>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</si>
  <si>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</si>
  <si>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</si>
  <si>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</si>
  <si>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</si>
  <si>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</si>
  <si>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</si>
  <si>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</si>
  <si>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</si>
  <si>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</si>
  <si>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</si>
  <si>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</si>
  <si>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</si>
  <si>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</si>
  <si>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</si>
  <si>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</si>
  <si>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</si>
  <si>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</si>
  <si>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</si>
  <si>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</si>
  <si>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</si>
  <si>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</si>
  <si>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</si>
  <si>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</si>
  <si>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</si>
  <si>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</si>
  <si>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</si>
  <si>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</si>
  <si>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</si>
  <si>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</si>
  <si>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</si>
  <si>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</si>
  <si>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</si>
  <si>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</si>
  <si>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</si>
  <si>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</si>
  <si>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</si>
  <si>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</si>
  <si>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</si>
  <si>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</si>
  <si>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</si>
  <si>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</si>
  <si>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</si>
  <si>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</si>
  <si>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</si>
  <si>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</si>
  <si>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</si>
  <si>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</si>
  <si>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</si>
  <si>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</si>
  <si>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</si>
  <si>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</si>
  <si>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</si>
  <si>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</si>
  <si>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</si>
  <si>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</si>
  <si>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</si>
  <si>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</si>
  <si>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</si>
  <si>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</si>
  <si>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</si>
  <si>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</si>
  <si>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</si>
  <si>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</si>
  <si>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</si>
  <si>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</si>
  <si>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</si>
  <si>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</si>
  <si>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</si>
  <si>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</si>
  <si>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</si>
  <si>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</si>
  <si>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</si>
  <si>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</si>
  <si>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</si>
  <si>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</si>
  <si>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</si>
  <si>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</si>
  <si>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</si>
  <si>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</si>
  <si>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</si>
  <si>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</si>
  <si>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</si>
  <si>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</si>
  <si>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</si>
  <si>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</si>
  <si>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</si>
  <si>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</si>
  <si>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</si>
  <si>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</si>
  <si>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</si>
  <si>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</si>
  <si>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</si>
  <si>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</si>
  <si>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</si>
  <si>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</si>
  <si>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</si>
  <si>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</si>
  <si>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</si>
  <si>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</si>
  <si>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</si>
  <si>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</si>
  <si>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</si>
  <si>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</si>
  <si>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</si>
  <si>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</si>
  <si>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</si>
  <si>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</si>
  <si>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</si>
  <si>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</si>
  <si>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</si>
  <si>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</si>
  <si>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</si>
  <si>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</si>
  <si>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</si>
  <si>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</si>
  <si>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</si>
  <si>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</si>
  <si>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</si>
  <si>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</si>
  <si>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</si>
  <si>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</si>
  <si>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</si>
  <si>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</si>
  <si>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</si>
  <si>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</si>
  <si>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</si>
  <si>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</si>
  <si>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</si>
  <si>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</si>
  <si>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</si>
  <si>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</si>
  <si>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</si>
  <si>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</si>
  <si>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</si>
  <si>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</si>
  <si>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</si>
  <si>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</si>
  <si>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</si>
  <si>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</si>
  <si>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</si>
  <si>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</si>
  <si>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</si>
  <si>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</si>
  <si>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</si>
  <si>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</si>
  <si>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</si>
  <si>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</si>
  <si>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</si>
  <si>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</si>
  <si>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</si>
  <si>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</si>
  <si>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</si>
  <si>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</si>
  <si>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</si>
  <si>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</si>
  <si>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</si>
  <si>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</si>
  <si>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</si>
  <si>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</si>
  <si>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</si>
  <si>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</si>
  <si>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</si>
  <si>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</si>
  <si>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</si>
  <si>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</si>
  <si>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</si>
  <si>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</si>
  <si>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</si>
  <si>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</si>
  <si>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</si>
  <si>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</si>
  <si>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</si>
  <si>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</si>
  <si>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</si>
  <si>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</si>
  <si>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</si>
  <si>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</si>
  <si>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</si>
  <si>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</si>
  <si>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</si>
  <si>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</si>
  <si>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</si>
  <si>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</si>
  <si>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</si>
  <si>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</si>
  <si>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</si>
  <si>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</si>
  <si>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</si>
  <si>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</si>
  <si>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</si>
  <si>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</si>
  <si>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</si>
  <si>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</si>
  <si>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</si>
  <si>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</si>
  <si>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</si>
  <si>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</si>
  <si>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</si>
  <si>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</si>
  <si>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</si>
  <si>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</si>
  <si>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</si>
  <si>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</si>
  <si>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</si>
  <si>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</si>
  <si>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</si>
  <si>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</si>
  <si>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</si>
  <si>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</si>
  <si>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</si>
  <si>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</si>
  <si>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</si>
  <si>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</si>
  <si>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</si>
  <si>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</si>
  <si>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</si>
  <si>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</si>
  <si>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</si>
  <si>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</si>
  <si>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</si>
  <si>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</si>
  <si>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</si>
  <si>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</si>
  <si>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</si>
  <si>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</si>
  <si>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</si>
  <si>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</si>
  <si>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</si>
  <si>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</si>
  <si>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</si>
  <si>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</si>
  <si>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</si>
  <si>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</si>
  <si>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</si>
  <si>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</si>
  <si>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</si>
  <si>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</si>
  <si>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</si>
  <si>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</si>
  <si>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</si>
  <si>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</si>
  <si>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</si>
  <si>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</si>
  <si>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</si>
  <si>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</si>
  <si>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</si>
  <si>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</si>
  <si>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</si>
  <si>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</si>
  <si>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</si>
  <si>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</si>
  <si>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</si>
  <si>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</si>
  <si>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</si>
  <si>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</si>
  <si>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</si>
  <si>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</si>
  <si>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</si>
  <si>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</si>
  <si>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</si>
  <si>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</si>
  <si>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</si>
  <si>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</si>
  <si>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</si>
  <si>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</si>
  <si>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</si>
  <si>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</si>
  <si>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</si>
  <si>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</si>
  <si>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</si>
  <si>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</si>
  <si>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</si>
  <si>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</si>
  <si>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</si>
  <si>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</si>
  <si>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</si>
  <si>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</si>
  <si>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</si>
  <si>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</si>
  <si>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</si>
  <si>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</si>
  <si>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</si>
  <si>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</si>
  <si>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</si>
  <si>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</si>
  <si>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</si>
  <si>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</si>
  <si>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</si>
  <si>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</si>
  <si>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</si>
  <si>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</si>
  <si>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</si>
  <si>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</si>
  <si>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</si>
  <si>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</si>
  <si>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</si>
  <si>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</si>
  <si>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</si>
  <si>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</si>
  <si>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</si>
  <si>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</si>
  <si>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</si>
  <si>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</si>
  <si>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</si>
  <si>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</si>
  <si>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</si>
  <si>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</si>
  <si>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</si>
  <si>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</si>
  <si>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</si>
  <si>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</si>
  <si>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</si>
  <si>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</si>
  <si>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</si>
  <si>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</si>
  <si>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</si>
  <si>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</si>
  <si>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</si>
  <si>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</si>
  <si>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</si>
  <si>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</si>
  <si>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</si>
  <si>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</si>
  <si>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</si>
  <si>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</si>
  <si>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</si>
  <si>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</si>
  <si>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</si>
  <si>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</si>
  <si>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</si>
  <si>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</si>
  <si>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</si>
  <si>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</si>
  <si>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</si>
  <si>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</si>
  <si>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</si>
  <si>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</si>
  <si>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</si>
  <si>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</si>
  <si>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</si>
  <si>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</si>
  <si>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</si>
  <si>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</si>
  <si>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</si>
  <si>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</si>
  <si>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</si>
  <si>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</si>
  <si>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</si>
  <si>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</si>
  <si>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</si>
  <si>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</si>
  <si>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</si>
  <si>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</si>
  <si>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</si>
  <si>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</si>
  <si>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</si>
  <si>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</si>
  <si>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</si>
  <si>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</si>
  <si>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</si>
  <si>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</si>
  <si>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</si>
  <si>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</si>
  <si>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</si>
  <si>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</si>
  <si>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</si>
  <si>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</si>
  <si>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</si>
  <si>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</si>
  <si>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</si>
  <si>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</si>
  <si>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</si>
  <si>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</si>
  <si>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</si>
  <si>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</si>
  <si>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</si>
  <si>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</si>
  <si>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</si>
  <si>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</si>
  <si>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</si>
  <si>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</si>
  <si>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</si>
  <si>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</si>
  <si>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</si>
  <si>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</si>
  <si>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</si>
  <si>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</si>
  <si>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</si>
  <si>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</si>
  <si>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</si>
  <si>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</si>
  <si>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</si>
  <si>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</si>
  <si>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</si>
  <si>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</si>
  <si>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</si>
  <si>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</si>
  <si>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</si>
  <si>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</si>
  <si>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</si>
  <si>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</si>
  <si>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</si>
  <si>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</si>
  <si>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</si>
  <si>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</si>
  <si>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</si>
  <si>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</si>
  <si>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</si>
  <si>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</si>
  <si>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</si>
  <si>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</si>
  <si>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</si>
  <si>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</si>
  <si>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</si>
  <si>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</si>
  <si>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</si>
  <si>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</si>
  <si>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</si>
  <si>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</si>
  <si>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</si>
  <si>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</si>
  <si>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</si>
  <si>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</si>
  <si>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</si>
  <si>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</si>
  <si>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</si>
  <si>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</si>
  <si>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</si>
  <si>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</si>
  <si>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</si>
  <si>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</si>
  <si>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</si>
  <si>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</si>
  <si>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</si>
  <si>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</si>
  <si>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</si>
  <si>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</si>
  <si>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</si>
  <si>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</si>
  <si>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</si>
  <si>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</si>
  <si>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</si>
  <si>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</si>
  <si>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</si>
  <si>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</si>
  <si>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</si>
  <si>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</si>
  <si>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</si>
  <si>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</si>
  <si>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</si>
  <si>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</si>
  <si>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</si>
  <si>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</si>
  <si>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</si>
  <si>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</si>
  <si>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</si>
  <si>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</si>
  <si>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</si>
  <si>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</si>
  <si>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</si>
  <si>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</si>
  <si>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</si>
  <si>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</si>
  <si>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</si>
  <si>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</si>
  <si>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</si>
  <si>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</si>
  <si>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</si>
  <si>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</si>
  <si>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</si>
  <si>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</si>
  <si>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</si>
  <si>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</si>
  <si>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</si>
  <si>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</si>
  <si>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</si>
  <si>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</si>
  <si>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</si>
  <si>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</si>
  <si>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</si>
  <si>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</si>
  <si>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</si>
  <si>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</si>
  <si>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</si>
  <si>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</si>
  <si>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</si>
  <si>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</si>
  <si>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</si>
  <si>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</si>
  <si>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</si>
  <si>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</si>
  <si>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</si>
  <si>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</si>
  <si>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</si>
  <si>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</si>
  <si>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</si>
  <si>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</si>
  <si>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</si>
  <si>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</si>
  <si>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</si>
  <si>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</si>
  <si>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</si>
  <si>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</si>
  <si>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</si>
  <si>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</si>
  <si>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</si>
  <si>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</si>
  <si>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</si>
  <si>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</si>
  <si>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</si>
  <si>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</si>
  <si>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</si>
  <si>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</si>
  <si>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</si>
  <si>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</si>
  <si>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</si>
  <si>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</si>
  <si>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</si>
  <si>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</si>
  <si>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</si>
  <si>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</si>
  <si>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</si>
  <si>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</si>
  <si>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</si>
  <si>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</si>
  <si>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</si>
  <si>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</si>
  <si>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</si>
  <si>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</si>
  <si>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</si>
  <si>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</si>
  <si>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</si>
  <si>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</si>
  <si>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</si>
  <si>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</si>
  <si>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</si>
  <si>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</si>
  <si>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</si>
  <si>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</si>
  <si>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</si>
  <si>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</si>
  <si>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</si>
  <si>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</si>
  <si>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</si>
  <si>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</si>
  <si>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</si>
  <si>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</si>
  <si>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</si>
  <si>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</si>
  <si>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</si>
  <si>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</si>
  <si>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</si>
  <si>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</si>
  <si>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</si>
  <si>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</si>
  <si>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</si>
  <si>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</si>
  <si>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</si>
  <si>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</si>
  <si>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</si>
  <si>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</si>
  <si>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</si>
  <si>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</si>
  <si>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</si>
  <si>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</si>
  <si>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</si>
  <si>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</si>
  <si>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</si>
  <si>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</si>
  <si>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</si>
  <si>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</si>
  <si>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</si>
  <si>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</si>
  <si>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</si>
  <si>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</si>
  <si>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</si>
  <si>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</si>
  <si>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</si>
  <si>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</si>
  <si>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</si>
  <si>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</si>
  <si>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</si>
  <si>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</si>
  <si>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</si>
  <si>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</si>
  <si>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</si>
  <si>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</si>
  <si>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</si>
  <si>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</si>
  <si>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</si>
  <si>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</si>
  <si>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</si>
  <si>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</si>
  <si>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</si>
  <si>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</si>
  <si>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</si>
  <si>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</si>
  <si>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</si>
  <si>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</si>
  <si>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</si>
  <si>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</si>
  <si>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</si>
  <si>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</si>
  <si>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</si>
  <si>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</si>
  <si>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</si>
  <si>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</si>
  <si>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</si>
  <si>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</si>
  <si>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</si>
  <si>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</si>
  <si>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</si>
  <si>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</si>
  <si>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</si>
  <si>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</si>
  <si>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</si>
  <si>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</si>
  <si>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</si>
  <si>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</si>
  <si>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</si>
  <si>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</si>
  <si>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</si>
  <si>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</si>
  <si>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</si>
  <si>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</si>
  <si>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</si>
  <si>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</si>
  <si>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</si>
  <si>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</si>
  <si>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</si>
  <si>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</si>
  <si>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</si>
  <si>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</si>
  <si>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</si>
  <si>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</si>
  <si>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</si>
  <si>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</si>
  <si>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</si>
  <si>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</si>
  <si>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</si>
  <si>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</si>
  <si>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</si>
  <si>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</si>
  <si>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</si>
  <si>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</si>
  <si>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</si>
  <si>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</si>
  <si>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</si>
  <si>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</si>
  <si>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</si>
  <si>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</si>
  <si>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</si>
  <si>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</si>
  <si>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</si>
  <si>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</si>
  <si>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</si>
  <si>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</si>
  <si>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</si>
  <si>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</si>
  <si>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</si>
  <si>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</si>
  <si>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</si>
  <si>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</si>
  <si>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</si>
  <si>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</si>
  <si>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</si>
  <si>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</si>
  <si>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</si>
  <si>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</si>
  <si>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</si>
  <si>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</si>
  <si>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</si>
  <si>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</si>
  <si>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</si>
  <si>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</si>
  <si>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</si>
  <si>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</si>
  <si>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</si>
  <si>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</si>
  <si>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</si>
  <si>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</si>
  <si>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</si>
  <si>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</si>
  <si>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</si>
  <si>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</si>
  <si>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</si>
  <si>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</si>
  <si>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</si>
  <si>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</si>
  <si>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</si>
  <si>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</si>
  <si>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</si>
  <si>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</si>
  <si>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</si>
  <si>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</si>
  <si>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</si>
  <si>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</si>
  <si>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</si>
  <si>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</si>
  <si>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</si>
  <si>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</si>
  <si>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</si>
  <si>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</si>
  <si>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</si>
  <si>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</si>
  <si>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</si>
  <si>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</si>
  <si>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</si>
  <si>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</si>
  <si>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</si>
  <si>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</si>
  <si>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</si>
  <si>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</si>
  <si>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</si>
  <si>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</si>
  <si>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</si>
  <si>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</si>
  <si>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</si>
  <si>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</si>
  <si>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</si>
  <si>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</si>
  <si>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</si>
  <si>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</si>
  <si>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</si>
  <si>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</si>
  <si>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</si>
  <si>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</si>
  <si>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</si>
  <si>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</si>
  <si>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</si>
  <si>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</si>
  <si>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</si>
  <si>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</si>
  <si>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</si>
  <si>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</si>
  <si>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</si>
  <si>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</si>
  <si>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</si>
  <si>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</si>
  <si>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</si>
  <si>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</si>
  <si>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</si>
  <si>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</si>
  <si>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</si>
  <si>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</si>
  <si>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</si>
  <si>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</si>
  <si>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</si>
  <si>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</si>
  <si>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</si>
  <si>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</si>
  <si>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</si>
  <si>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</si>
  <si>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</si>
  <si>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</si>
  <si>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</si>
  <si>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</si>
  <si>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</si>
  <si>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</si>
  <si>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</si>
  <si>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</si>
  <si>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</si>
  <si>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</si>
  <si>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</si>
  <si>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</si>
  <si>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</si>
  <si>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</si>
  <si>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</si>
  <si>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</si>
  <si>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</si>
  <si>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</si>
  <si>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</si>
  <si>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</si>
  <si>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</si>
  <si>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</si>
  <si>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</si>
  <si>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</si>
  <si>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</si>
  <si>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</si>
  <si>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</si>
  <si>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</si>
  <si>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</si>
  <si>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</si>
  <si>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</si>
  <si>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</si>
  <si>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</si>
  <si>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</si>
  <si>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</si>
  <si>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</si>
  <si>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</si>
  <si>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</si>
  <si>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</si>
  <si>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</si>
  <si>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</si>
  <si>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</si>
  <si>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</si>
  <si>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</si>
  <si>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</si>
  <si>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</si>
  <si>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</si>
  <si>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</si>
  <si>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</si>
  <si>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</si>
  <si>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</si>
  <si>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</si>
  <si>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</si>
  <si>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</si>
  <si>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</si>
  <si>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</si>
  <si>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</si>
  <si>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</si>
  <si>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</si>
  <si>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</si>
  <si>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</si>
  <si>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</si>
  <si>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</si>
  <si>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</si>
  <si>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</si>
  <si>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</si>
  <si>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</si>
  <si>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</si>
  <si>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</si>
  <si>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</si>
  <si>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</si>
  <si>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</si>
  <si>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</si>
  <si>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</si>
  <si>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</si>
  <si>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</si>
  <si>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</si>
  <si>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</si>
  <si>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</si>
  <si>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</si>
  <si>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</si>
  <si>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</si>
  <si>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</si>
  <si>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</si>
  <si>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</si>
  <si>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</si>
  <si>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</si>
  <si>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</si>
  <si>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</si>
  <si>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</si>
  <si>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</si>
  <si>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</si>
  <si>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</si>
  <si>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</si>
  <si>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</si>
  <si>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</si>
  <si>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</si>
  <si>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</si>
  <si>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</si>
  <si>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</si>
  <si>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</si>
  <si>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</si>
  <si>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</si>
  <si>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</si>
  <si>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</si>
  <si>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</si>
  <si>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</si>
  <si>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</si>
  <si>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</si>
  <si>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</si>
  <si>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</si>
  <si>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</si>
  <si>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</si>
  <si>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</si>
  <si>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</si>
  <si>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</si>
  <si>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</si>
  <si>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</si>
  <si>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</si>
  <si>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</si>
  <si>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</si>
  <si>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</si>
  <si>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</si>
  <si>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</si>
  <si>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</si>
  <si>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</si>
  <si>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</si>
  <si>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</si>
  <si>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</si>
  <si>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</si>
  <si>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</si>
  <si>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</si>
  <si>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</si>
  <si>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</si>
  <si>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</si>
  <si>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</si>
  <si>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</si>
  <si>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</si>
  <si>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</si>
  <si>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</si>
  <si>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</si>
  <si>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</si>
  <si>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</si>
  <si>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</si>
  <si>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</si>
  <si>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</si>
  <si>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</si>
  <si>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</si>
  <si>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</si>
  <si>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</si>
  <si>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</si>
  <si>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</si>
  <si>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</si>
  <si>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</si>
  <si>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</si>
  <si>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</si>
  <si>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</si>
  <si>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</si>
  <si>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</si>
  <si>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</si>
  <si>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</si>
  <si>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</si>
  <si>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</si>
  <si>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</si>
  <si>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</si>
  <si>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</si>
  <si>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</si>
  <si>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</si>
  <si>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</si>
  <si>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</si>
  <si>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</si>
  <si>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</si>
  <si>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</si>
  <si>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</si>
  <si>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</si>
  <si>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</si>
  <si>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</si>
  <si>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</si>
  <si>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</si>
  <si>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</si>
  <si>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</si>
  <si>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</si>
  <si>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</si>
  <si>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</si>
  <si>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</si>
  <si>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</si>
  <si>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</si>
  <si>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</si>
  <si>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</si>
  <si>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</si>
  <si>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</si>
  <si>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</si>
  <si>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</si>
  <si>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</si>
  <si>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</si>
  <si>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</si>
  <si>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</si>
  <si>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</si>
  <si>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</si>
  <si>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</si>
  <si>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</si>
  <si>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</si>
  <si>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</si>
  <si>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</si>
  <si>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</si>
  <si>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</si>
  <si>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</si>
  <si>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</si>
  <si>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</si>
  <si>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</si>
  <si>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</si>
  <si>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</si>
  <si>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</si>
  <si>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</si>
  <si>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</si>
  <si>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</si>
  <si>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</si>
  <si>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</si>
  <si>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</si>
  <si>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</si>
  <si>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</si>
  <si>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</si>
  <si>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</si>
  <si>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</si>
  <si>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</si>
  <si>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</si>
  <si>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</si>
  <si>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</si>
  <si>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</si>
  <si>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</si>
  <si>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</si>
  <si>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</si>
  <si>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</si>
  <si>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</si>
  <si>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</si>
  <si>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</si>
  <si>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</si>
  <si>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</si>
  <si>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</si>
  <si>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</si>
  <si>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</si>
  <si>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</si>
  <si>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</si>
  <si>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</si>
  <si>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</si>
  <si>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</si>
  <si>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</si>
  <si>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</si>
  <si>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</si>
  <si>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</si>
  <si>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</si>
  <si>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</si>
  <si>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</si>
  <si>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</si>
  <si>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</si>
  <si>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</si>
  <si>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</si>
  <si>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</si>
  <si>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</si>
  <si>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</si>
  <si>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</si>
  <si>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</si>
  <si>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</si>
  <si>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</si>
  <si>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</si>
  <si>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</si>
  <si>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</si>
  <si>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</si>
  <si>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</si>
  <si>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</si>
  <si>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</si>
  <si>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</si>
  <si>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</si>
  <si>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</si>
  <si>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</si>
  <si>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</si>
  <si>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</si>
  <si>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</si>
  <si>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</si>
  <si>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</si>
  <si>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</si>
  <si>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</si>
  <si>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</si>
  <si>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</si>
  <si>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</si>
  <si>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</si>
  <si>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</si>
  <si>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</si>
  <si>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</si>
  <si>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</si>
  <si>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</si>
  <si>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</si>
  <si>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</si>
  <si>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</si>
  <si>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</si>
  <si>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</si>
  <si>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</si>
  <si>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</si>
  <si>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</si>
  <si>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</si>
  <si>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</si>
  <si>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</si>
  <si>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</si>
  <si>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</si>
  <si>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</si>
  <si>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</si>
  <si>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</si>
  <si>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</si>
  <si>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</si>
  <si>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</si>
  <si>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</si>
  <si>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</si>
  <si>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</si>
  <si>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</si>
  <si>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</si>
  <si>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</si>
  <si>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</si>
  <si>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</si>
  <si>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</si>
  <si>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</si>
  <si>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</si>
  <si>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</si>
  <si>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</si>
  <si>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</si>
  <si>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</si>
  <si>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</si>
  <si>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</si>
  <si>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</si>
  <si>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</si>
  <si>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</si>
  <si>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</si>
  <si>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</si>
  <si>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</si>
  <si>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</si>
  <si>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</si>
  <si>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</si>
  <si>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</si>
  <si>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</si>
  <si>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</si>
  <si>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</si>
  <si>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</si>
  <si>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</si>
  <si>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</si>
  <si>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</si>
  <si>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</si>
  <si>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</si>
  <si>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</si>
  <si>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</si>
  <si>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</si>
  <si>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</si>
  <si>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</si>
  <si>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</si>
  <si>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</si>
  <si>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</si>
  <si>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</si>
  <si>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</si>
  <si>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</si>
  <si>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</si>
  <si>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</si>
  <si>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</si>
  <si>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</si>
  <si>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</si>
  <si>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</si>
  <si>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</si>
  <si>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</si>
  <si>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</si>
  <si>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</si>
  <si>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</si>
  <si>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</si>
  <si>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</si>
  <si>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</si>
  <si>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</si>
  <si>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</si>
  <si>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</si>
  <si>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</si>
  <si>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</si>
  <si>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</si>
  <si>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</si>
  <si>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</si>
  <si>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</si>
  <si>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</si>
  <si>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</si>
  <si>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</si>
  <si>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</si>
  <si>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</si>
  <si>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</si>
  <si>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</si>
  <si>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</si>
  <si>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</si>
  <si>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</si>
  <si>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</si>
  <si>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</si>
  <si>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</si>
  <si>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</si>
  <si>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</si>
  <si>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</si>
  <si>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</si>
  <si>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</si>
  <si>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</si>
  <si>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</si>
  <si>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</si>
  <si>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</si>
  <si>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</si>
  <si>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</si>
  <si>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</si>
  <si>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</si>
  <si>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</si>
  <si>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</si>
  <si>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</si>
  <si>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</si>
  <si>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</si>
  <si>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</si>
  <si>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</si>
  <si>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</si>
  <si>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</si>
  <si>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</si>
  <si>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</si>
  <si>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</si>
  <si>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</si>
  <si>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</si>
  <si>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</si>
  <si>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</si>
  <si>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</si>
  <si>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</si>
  <si>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</si>
  <si>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</si>
  <si>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</si>
  <si>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</si>
  <si>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</si>
  <si>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</si>
  <si>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</si>
  <si>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</si>
  <si>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</si>
  <si>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</si>
  <si>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</si>
  <si>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</si>
  <si>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</si>
  <si>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</si>
  <si>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</si>
  <si>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</si>
  <si>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</si>
  <si>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</si>
  <si>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</si>
  <si>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</si>
  <si>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</si>
  <si>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</si>
  <si>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</si>
  <si>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</si>
  <si>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</si>
  <si>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</si>
  <si>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</si>
  <si>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</si>
  <si>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</si>
  <si>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</si>
  <si>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</si>
  <si>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</si>
  <si>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</si>
  <si>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</si>
  <si>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</si>
  <si>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</si>
  <si>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</si>
  <si>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</si>
  <si>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</si>
  <si>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</si>
  <si>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</si>
  <si>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</si>
  <si>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</si>
  <si>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</si>
  <si>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</si>
  <si>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</si>
  <si>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</si>
  <si>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</si>
  <si>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</si>
  <si>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</si>
  <si>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</si>
  <si>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</si>
  <si>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</si>
  <si>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</si>
  <si>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</si>
  <si>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</si>
  <si>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</si>
  <si>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</si>
  <si>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</si>
  <si>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</si>
  <si>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</si>
  <si>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</si>
  <si>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</si>
  <si>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</si>
  <si>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</si>
  <si>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</si>
  <si>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</si>
  <si>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</si>
  <si>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</si>
  <si>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</si>
  <si>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</si>
  <si>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</si>
  <si>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</si>
  <si>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</si>
  <si>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</si>
  <si>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</si>
  <si>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</si>
  <si>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</si>
  <si>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</si>
  <si>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</si>
  <si>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</si>
  <si>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</si>
  <si>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</si>
  <si>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</si>
  <si>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</si>
  <si>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</si>
  <si>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</si>
  <si>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</si>
  <si>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</si>
  <si>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</si>
  <si>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</si>
  <si>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</si>
  <si>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</si>
  <si>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</si>
  <si>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</si>
  <si>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</si>
  <si>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</si>
  <si>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</si>
  <si>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</si>
  <si>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</si>
  <si>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</si>
  <si>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</si>
  <si>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</si>
  <si>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</si>
  <si>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</si>
  <si>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</si>
  <si>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</si>
  <si>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</si>
  <si>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</si>
  <si>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</si>
  <si>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</si>
  <si>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</si>
  <si>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</si>
  <si>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</si>
  <si>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</si>
  <si>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</si>
  <si>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</si>
  <si>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</si>
  <si>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</si>
  <si>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</si>
  <si>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</si>
  <si>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</si>
  <si>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</si>
  <si>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</si>
  <si>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</si>
  <si>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</si>
  <si>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</si>
  <si>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</si>
  <si>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</si>
  <si>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</si>
  <si>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</si>
  <si>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</si>
  <si>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</si>
  <si>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</si>
  <si>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</si>
  <si>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</si>
  <si>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</si>
  <si>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</si>
  <si>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</si>
  <si>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</si>
  <si>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</si>
  <si>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</si>
  <si>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</si>
  <si>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</si>
  <si>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</si>
  <si>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</si>
  <si>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</si>
  <si>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</si>
  <si>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</si>
  <si>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</si>
  <si>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</si>
  <si>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</si>
  <si>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</si>
  <si>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</si>
  <si>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</si>
  <si>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</si>
  <si>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</si>
  <si>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</si>
  <si>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</si>
  <si>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</si>
  <si>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</si>
  <si>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</si>
  <si>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</si>
  <si>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</si>
  <si>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</si>
  <si>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</si>
  <si>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</si>
  <si>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</si>
  <si>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</si>
  <si>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</si>
  <si>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</si>
  <si>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</si>
  <si>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</si>
  <si>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</si>
  <si>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</si>
  <si>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</si>
  <si>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</si>
  <si>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</si>
  <si>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</si>
  <si>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</si>
  <si>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</si>
  <si>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</si>
  <si>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</si>
  <si>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</si>
  <si>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</si>
  <si>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</si>
  <si>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</si>
  <si>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</si>
  <si>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</si>
  <si>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</si>
  <si>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</si>
  <si>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</si>
  <si>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</si>
  <si>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</si>
  <si>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</si>
  <si>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</si>
  <si>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</si>
  <si>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</si>
  <si>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</si>
  <si>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</si>
  <si>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</si>
  <si>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</si>
  <si>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</si>
  <si>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</si>
  <si>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</si>
  <si>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</si>
  <si>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</si>
  <si>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</si>
  <si>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</si>
  <si>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</si>
  <si>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</si>
  <si>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</si>
  <si>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</si>
  <si>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</si>
  <si>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</si>
  <si>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</si>
  <si>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</si>
  <si>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</si>
  <si>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</si>
  <si>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</si>
  <si>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</si>
  <si>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</si>
  <si>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</si>
  <si>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</si>
  <si>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</si>
  <si>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</si>
  <si>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</si>
  <si>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</si>
  <si>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</si>
  <si>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</si>
  <si>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</si>
  <si>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</si>
  <si>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</si>
  <si>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</si>
  <si>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</si>
  <si>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</si>
  <si>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</si>
  <si>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</si>
  <si>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</si>
  <si>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</si>
  <si>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</si>
  <si>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</si>
  <si>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</si>
  <si>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</si>
  <si>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</si>
  <si>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</si>
  <si>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</si>
  <si>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</si>
  <si>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</si>
  <si>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</si>
  <si>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</si>
  <si>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</si>
  <si>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</si>
  <si>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</si>
  <si>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</si>
  <si>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</si>
  <si>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</si>
  <si>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</si>
  <si>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</si>
  <si>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</si>
  <si>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</si>
  <si>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</si>
  <si>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</si>
  <si>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</si>
  <si>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</si>
  <si>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</si>
  <si>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</si>
  <si>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</si>
  <si>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</si>
  <si>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</si>
  <si>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</si>
  <si>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</si>
  <si>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</si>
  <si>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</si>
  <si>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</si>
  <si>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</si>
  <si>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</si>
  <si>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</si>
  <si>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</si>
  <si>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</si>
  <si>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</si>
  <si>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</si>
  <si>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</si>
  <si>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</si>
  <si>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</si>
  <si>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</si>
  <si>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</si>
  <si>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</si>
  <si>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</si>
  <si>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</si>
  <si>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</si>
  <si>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</si>
  <si>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</si>
  <si>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</si>
  <si>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</si>
  <si>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</si>
  <si>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</si>
  <si>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</si>
  <si>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</si>
  <si>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</si>
  <si>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</si>
  <si>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</si>
  <si>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</si>
  <si>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</si>
  <si>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</si>
  <si>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</si>
  <si>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</si>
  <si>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</si>
  <si>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</si>
  <si>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</si>
  <si>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</si>
  <si>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</si>
  <si>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</si>
  <si>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</si>
  <si>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</si>
  <si>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</si>
  <si>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</si>
  <si>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</si>
  <si>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</si>
  <si>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</si>
  <si>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</si>
  <si>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</si>
  <si>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</si>
  <si>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</si>
  <si>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</si>
  <si>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</si>
  <si>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</si>
  <si>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</si>
  <si>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</si>
  <si>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</si>
  <si>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</si>
  <si>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</si>
  <si>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</si>
  <si>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</si>
  <si>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</si>
  <si>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</si>
  <si>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</si>
  <si>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</si>
  <si>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</si>
  <si>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</si>
  <si>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</si>
  <si>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</si>
  <si>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</si>
  <si>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</si>
  <si>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</si>
  <si>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</si>
  <si>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</si>
  <si>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</si>
  <si>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</si>
  <si>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</si>
  <si>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</si>
  <si>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</si>
  <si>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</si>
  <si>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</si>
  <si>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</si>
  <si>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</si>
  <si>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</si>
  <si>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</si>
  <si>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</si>
  <si>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</si>
  <si>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</si>
  <si>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</si>
  <si>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</si>
  <si>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</si>
  <si>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</si>
  <si>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</si>
  <si>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</si>
  <si>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</si>
  <si>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</si>
  <si>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</si>
  <si>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</si>
  <si>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</si>
  <si>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</si>
  <si>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</si>
  <si>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</si>
  <si>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</si>
  <si>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</si>
  <si>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</si>
  <si>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</si>
  <si>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</si>
  <si>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</si>
  <si>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</si>
  <si>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</si>
  <si>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</si>
  <si>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</si>
  <si>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</si>
  <si>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</si>
  <si>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</si>
  <si>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</si>
  <si>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</si>
  <si>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</si>
  <si>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</si>
  <si>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</si>
  <si>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</si>
  <si>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</si>
  <si>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</si>
  <si>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</si>
  <si>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</si>
  <si>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</si>
  <si>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</si>
  <si>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</si>
  <si>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</si>
  <si>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</si>
  <si>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</si>
  <si>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</si>
  <si>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</si>
  <si>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</si>
  <si>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</si>
  <si>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</si>
  <si>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</si>
  <si>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</si>
  <si>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</si>
  <si>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</si>
  <si>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</si>
  <si>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</si>
  <si>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</si>
  <si>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</si>
  <si>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</si>
  <si>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</si>
  <si>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</si>
  <si>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</si>
  <si>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</si>
  <si>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</si>
  <si>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</si>
  <si>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</si>
  <si>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</si>
  <si>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</si>
  <si>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</si>
  <si>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</si>
  <si>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</si>
  <si>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</si>
  <si>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</si>
  <si>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</si>
  <si>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</si>
  <si>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</si>
  <si>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</si>
  <si>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</si>
  <si>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</si>
  <si>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</si>
  <si>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</si>
  <si>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</si>
  <si>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</si>
  <si>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</si>
  <si>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</si>
  <si>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</si>
  <si>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</si>
  <si>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</si>
  <si>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</si>
  <si>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</si>
  <si>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</si>
  <si>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</si>
  <si>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</si>
  <si>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</si>
  <si>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</si>
  <si>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</si>
  <si>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</si>
  <si>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</si>
  <si>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</si>
  <si>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</si>
  <si>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</si>
  <si>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</si>
  <si>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</si>
  <si>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</si>
  <si>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</si>
  <si>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</si>
  <si>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</si>
  <si>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</si>
  <si>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</si>
  <si>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</si>
  <si>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</si>
  <si>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</si>
  <si>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</si>
  <si>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</si>
  <si>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</si>
  <si>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</si>
  <si>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</si>
  <si>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</si>
  <si>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</si>
  <si>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</si>
  <si>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</si>
  <si>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</si>
  <si>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</si>
  <si>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</si>
  <si>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</si>
  <si>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</si>
  <si>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</si>
  <si>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</si>
  <si>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</si>
  <si>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</si>
  <si>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</si>
  <si>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</si>
  <si>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</si>
  <si>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</si>
  <si>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</si>
  <si>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</si>
  <si>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</si>
  <si>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</si>
  <si>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</si>
  <si>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</si>
  <si>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</si>
  <si>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</si>
  <si>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</si>
  <si>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</si>
  <si>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</si>
  <si>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</si>
  <si>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</si>
  <si>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</si>
  <si>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</si>
  <si>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</si>
  <si>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</si>
  <si>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</si>
  <si>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</si>
  <si>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</si>
  <si>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</si>
  <si>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</si>
  <si>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</si>
  <si>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</si>
  <si>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</si>
  <si>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</si>
  <si>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</si>
  <si>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</si>
  <si>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</si>
  <si>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</si>
  <si>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</si>
  <si>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</si>
  <si>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</si>
  <si>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</si>
  <si>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</si>
  <si>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</si>
  <si>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</si>
  <si>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</si>
  <si>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</si>
  <si>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</si>
  <si>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</si>
  <si>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</si>
  <si>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</si>
  <si>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</si>
  <si>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</si>
  <si>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</si>
  <si>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</si>
  <si>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</si>
  <si>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</si>
  <si>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</si>
  <si>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</si>
  <si>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</si>
  <si>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</si>
  <si>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</si>
  <si>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</si>
  <si>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</si>
  <si>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</si>
  <si>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</si>
  <si>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</si>
  <si>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</si>
  <si>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</si>
  <si>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</si>
  <si>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</si>
  <si>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</si>
  <si>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</si>
  <si>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</si>
  <si>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</si>
  <si>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</si>
  <si>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</si>
  <si>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</si>
  <si>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</si>
  <si>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</si>
  <si>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</si>
  <si>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</si>
  <si>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</si>
  <si>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</si>
  <si>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</si>
  <si>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</si>
  <si>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</si>
  <si>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</si>
  <si>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</si>
  <si>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</si>
  <si>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</si>
  <si>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</si>
  <si>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</si>
  <si>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</si>
  <si>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</si>
  <si>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</si>
  <si>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</si>
  <si>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</si>
  <si>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</si>
  <si>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</si>
  <si>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</si>
  <si>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</si>
  <si>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</si>
  <si>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</si>
  <si>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</si>
  <si>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</si>
  <si>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</si>
  <si>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</si>
  <si>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</si>
  <si>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</si>
  <si>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</si>
  <si>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</si>
  <si>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</si>
  <si>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</si>
  <si>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</si>
  <si>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</si>
  <si>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</si>
  <si>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</si>
  <si>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</si>
  <si>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</si>
  <si>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</si>
  <si>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</si>
  <si>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</si>
  <si>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</si>
  <si>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</si>
  <si>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</si>
  <si>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</si>
  <si>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</si>
  <si>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</si>
  <si>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</si>
  <si>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</si>
  <si>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</si>
  <si>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</si>
  <si>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</si>
  <si>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</si>
  <si>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</si>
  <si>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</si>
  <si>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</si>
  <si>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</si>
  <si>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</si>
  <si>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</si>
  <si>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</si>
  <si>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</si>
  <si>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</si>
  <si>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</si>
  <si>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</si>
  <si>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</si>
  <si>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</si>
  <si>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</si>
  <si>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</si>
  <si>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</si>
  <si>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</si>
  <si>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</si>
  <si>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</si>
  <si>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</si>
  <si>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</si>
  <si>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</si>
  <si>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</si>
  <si>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</si>
  <si>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</si>
  <si>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</si>
  <si>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</si>
  <si>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</si>
  <si>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</si>
  <si>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</si>
  <si>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</si>
  <si>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</si>
  <si>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</si>
  <si>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</si>
  <si>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</si>
  <si>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</si>
  <si>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</si>
  <si>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</si>
  <si>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</si>
  <si>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</si>
  <si>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</si>
  <si>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</si>
  <si>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</si>
  <si>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</si>
  <si>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</si>
  <si>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</si>
  <si>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</si>
  <si>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</si>
  <si>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</si>
  <si>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</si>
  <si>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</si>
  <si>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</si>
  <si>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</si>
  <si>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</si>
  <si>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</si>
  <si>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</si>
  <si>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</si>
  <si>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</si>
  <si>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</si>
  <si>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</si>
  <si>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</si>
  <si>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</si>
  <si>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</si>
  <si>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</si>
  <si>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</si>
  <si>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</si>
  <si>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</si>
  <si>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</si>
  <si>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</si>
  <si>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</si>
  <si>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</si>
  <si>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</si>
  <si>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</si>
  <si>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</si>
  <si>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</si>
  <si>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</si>
  <si>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</si>
  <si>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</si>
  <si>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</si>
  <si>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</si>
  <si>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</si>
  <si>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</si>
  <si>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</si>
  <si>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</si>
  <si>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</si>
  <si>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</si>
  <si>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</si>
  <si>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</si>
  <si>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</si>
  <si>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</si>
  <si>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</si>
  <si>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</si>
  <si>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</si>
  <si>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</si>
  <si>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</si>
  <si>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</si>
  <si>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</si>
  <si>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</si>
  <si>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</si>
  <si>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</si>
  <si>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</si>
  <si>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</si>
  <si>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</si>
  <si>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</si>
  <si>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</si>
  <si>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</si>
  <si>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</si>
  <si>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</si>
  <si>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</si>
  <si>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</si>
  <si>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</si>
  <si>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</si>
  <si>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</si>
  <si>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</si>
  <si>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</si>
  <si>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</si>
  <si>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</si>
  <si>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</si>
  <si>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</si>
  <si>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</si>
  <si>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</si>
  <si>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</si>
  <si>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</si>
  <si>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</si>
  <si>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</si>
  <si>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</si>
  <si>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</si>
  <si>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</si>
  <si>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</si>
  <si>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</si>
  <si>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</si>
  <si>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</si>
  <si>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</si>
  <si>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</si>
  <si>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</si>
  <si>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</si>
  <si>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</si>
  <si>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</si>
  <si>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</si>
  <si>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</si>
  <si>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</si>
  <si>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</si>
  <si>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</si>
  <si>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</si>
  <si>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</si>
  <si>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</si>
  <si>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</si>
  <si>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</si>
  <si>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</si>
  <si>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</si>
  <si>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</si>
  <si>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</si>
  <si>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</si>
  <si>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</si>
  <si>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</si>
  <si>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</si>
  <si>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</si>
  <si>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</si>
  <si>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</si>
  <si>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</si>
  <si>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</si>
  <si>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</si>
  <si>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</si>
  <si>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</si>
  <si>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</si>
  <si>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</si>
  <si>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</si>
  <si>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</si>
  <si>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</si>
  <si>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</si>
  <si>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</si>
  <si>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</si>
  <si>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</si>
  <si>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</si>
  <si>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</si>
  <si>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</si>
  <si>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</si>
  <si>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</si>
  <si>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</si>
  <si>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</si>
  <si>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</si>
  <si>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</si>
  <si>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</si>
  <si>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</si>
  <si>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</si>
  <si>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</si>
  <si>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</si>
  <si>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</si>
  <si>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</si>
  <si>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</si>
  <si>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</si>
  <si>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</si>
  <si>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</si>
  <si>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</si>
  <si>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</si>
  <si>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</si>
  <si>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</si>
  <si>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</si>
  <si>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</si>
  <si>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</si>
  <si>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</si>
  <si>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</si>
  <si>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</si>
  <si>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</si>
  <si>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</si>
  <si>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</si>
  <si>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</si>
  <si>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</si>
  <si>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</si>
  <si>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</si>
  <si>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</si>
  <si>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</si>
  <si>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</si>
  <si>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</si>
  <si>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</si>
  <si>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</si>
  <si>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</si>
  <si>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</si>
  <si>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</si>
  <si>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</si>
  <si>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</si>
  <si>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</si>
  <si>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</si>
  <si>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</si>
  <si>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</si>
  <si>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</si>
  <si>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</si>
  <si>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</si>
  <si>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</si>
  <si>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</si>
  <si>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</si>
  <si>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</si>
  <si>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</si>
  <si>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</si>
  <si>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</si>
  <si>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</si>
  <si>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</si>
  <si>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</si>
  <si>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</si>
  <si>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</si>
  <si>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</si>
  <si>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</si>
  <si>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</si>
  <si>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</si>
  <si>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</si>
  <si>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</si>
  <si>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</si>
  <si>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</si>
  <si>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</si>
  <si>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</si>
  <si>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</si>
  <si>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</si>
  <si>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</si>
  <si>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</si>
  <si>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</si>
  <si>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</si>
  <si>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</si>
  <si>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</si>
  <si>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</si>
  <si>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</si>
  <si>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</si>
  <si>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</si>
  <si>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</si>
  <si>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</si>
  <si>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</si>
  <si>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</si>
  <si>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</si>
  <si>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</si>
  <si>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</si>
  <si>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</si>
  <si>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</si>
  <si>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</si>
  <si>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</si>
  <si>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</si>
  <si>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</si>
  <si>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</si>
  <si>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</si>
  <si>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</si>
  <si>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</si>
  <si>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</si>
  <si>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</si>
  <si>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</si>
  <si>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</si>
  <si>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</si>
  <si>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</si>
  <si>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</si>
  <si>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</si>
  <si>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</si>
  <si>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</si>
  <si>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</si>
  <si>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</si>
  <si>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</si>
  <si>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</si>
  <si>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</si>
  <si>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</si>
  <si>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</si>
  <si>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</si>
  <si>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</si>
  <si>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</si>
  <si>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</si>
  <si>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</si>
  <si>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</si>
  <si>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</si>
  <si>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</si>
  <si>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</si>
  <si>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</si>
  <si>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</si>
  <si>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</si>
  <si>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</si>
  <si>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</si>
  <si>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</si>
  <si>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</si>
  <si>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</si>
  <si>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</si>
  <si>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</si>
  <si>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</si>
  <si>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</si>
  <si>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</si>
  <si>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</si>
  <si>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</si>
  <si>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</si>
  <si>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</si>
  <si>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</si>
  <si>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</si>
  <si>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</si>
  <si>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</si>
  <si>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</si>
  <si>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</si>
  <si>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</si>
  <si>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</si>
  <si>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</si>
  <si>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</si>
  <si>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</si>
  <si>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</si>
  <si>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</si>
  <si>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</si>
  <si>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</si>
  <si>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</si>
  <si>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</si>
  <si>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</si>
  <si>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</si>
  <si>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</si>
  <si>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</si>
  <si>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</si>
  <si>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</si>
  <si>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</si>
  <si>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</si>
  <si>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</si>
  <si>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</si>
  <si>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</si>
  <si>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</si>
  <si>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</si>
  <si>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</si>
  <si>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</si>
  <si>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</si>
  <si>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</si>
  <si>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</si>
  <si>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</si>
  <si>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</si>
  <si>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</si>
  <si>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</si>
  <si>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</si>
  <si>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</si>
  <si>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</si>
  <si>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</si>
  <si>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</si>
  <si>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</si>
  <si>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</si>
  <si>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</si>
  <si>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</si>
  <si>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</si>
  <si>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</si>
  <si>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</si>
  <si>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</si>
  <si>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</si>
  <si>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</si>
  <si>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</si>
  <si>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</si>
  <si>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</si>
  <si>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</si>
  <si>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</si>
  <si>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</si>
  <si>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</si>
  <si>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</si>
  <si>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</si>
  <si>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</si>
  <si>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</si>
  <si>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</si>
  <si>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</si>
  <si>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</si>
  <si>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</si>
  <si>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</si>
  <si>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</si>
  <si>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</si>
  <si>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</si>
  <si>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</si>
  <si>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</si>
  <si>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</si>
  <si>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</si>
  <si>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</si>
  <si>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</si>
  <si>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</si>
  <si>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</si>
  <si>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</si>
  <si>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</si>
  <si>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</si>
  <si>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</si>
  <si>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</si>
  <si>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</si>
  <si>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</si>
  <si>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</si>
  <si>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</si>
  <si>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</si>
  <si>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</si>
  <si>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</si>
  <si>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</si>
  <si>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</si>
  <si>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</si>
  <si>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</si>
  <si>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</si>
  <si>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</si>
  <si>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</si>
  <si>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</si>
  <si>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</si>
  <si>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</si>
  <si>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</si>
  <si>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</si>
  <si>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</si>
  <si>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</si>
  <si>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</si>
  <si>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</si>
  <si>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</si>
  <si>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</si>
  <si>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</si>
  <si>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</si>
  <si>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</si>
  <si>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</si>
  <si>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</si>
  <si>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</si>
  <si>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</si>
  <si>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</si>
  <si>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</si>
  <si>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</si>
  <si>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</si>
  <si>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</si>
  <si>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</si>
  <si>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</si>
  <si>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</si>
  <si>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</si>
  <si>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</si>
  <si>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</si>
  <si>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</si>
  <si>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</si>
  <si>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</si>
  <si>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</si>
  <si>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</si>
  <si>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</si>
  <si>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</si>
  <si>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</si>
  <si>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</si>
  <si>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</si>
  <si>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</si>
  <si>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</si>
  <si>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</si>
  <si>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</si>
  <si>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</si>
  <si>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</si>
  <si>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</si>
  <si>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</si>
  <si>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</si>
  <si>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</si>
  <si>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</si>
  <si>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</si>
  <si>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</si>
  <si>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</si>
  <si>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</si>
  <si>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</si>
  <si>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</si>
  <si>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</si>
  <si>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</si>
  <si>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</si>
  <si>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</si>
  <si>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</si>
  <si>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</si>
  <si>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</si>
  <si>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</si>
  <si>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</si>
  <si>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</si>
  <si>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</si>
  <si>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</si>
  <si>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</si>
  <si>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</si>
  <si>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</si>
  <si>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</si>
  <si>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</si>
  <si>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</si>
  <si>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</si>
  <si>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</si>
  <si>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</si>
  <si>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</si>
  <si>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</si>
  <si>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</si>
  <si>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</si>
  <si>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</si>
  <si>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</si>
  <si>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</si>
  <si>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</si>
  <si>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</si>
  <si>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</si>
  <si>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</si>
  <si>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</si>
  <si>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</si>
  <si>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</si>
  <si>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</si>
  <si>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</si>
  <si>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</si>
  <si>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</si>
  <si>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</si>
  <si>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</si>
  <si>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</si>
  <si>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</si>
  <si>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</si>
  <si>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</si>
  <si>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</si>
  <si>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</si>
  <si>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</si>
  <si>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</si>
  <si>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</si>
  <si>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</si>
  <si>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</si>
  <si>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</si>
  <si>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</si>
  <si>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</si>
  <si>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</si>
  <si>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</si>
  <si>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</si>
  <si>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</si>
  <si>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</si>
  <si>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</si>
  <si>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</si>
  <si>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</si>
  <si>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</si>
  <si>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</si>
  <si>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</si>
  <si>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</si>
  <si>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</si>
  <si>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</si>
  <si>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</si>
  <si>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</si>
  <si>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</si>
  <si>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</si>
  <si>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</si>
  <si>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</si>
  <si>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</si>
  <si>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</si>
  <si>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</si>
  <si>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</si>
  <si>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</si>
  <si>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</si>
  <si>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</si>
  <si>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</si>
  <si>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</si>
  <si>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</si>
  <si>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</si>
  <si>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</si>
  <si>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</si>
  <si>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</si>
  <si>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</si>
  <si>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</si>
  <si>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</si>
  <si>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</si>
  <si>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</si>
  <si>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</si>
  <si>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</si>
  <si>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</si>
  <si>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</si>
  <si>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</si>
  <si>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</si>
  <si>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</si>
  <si>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</si>
  <si>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</si>
  <si>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</si>
  <si>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</si>
  <si>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</si>
  <si>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</si>
  <si>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</si>
  <si>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</si>
  <si>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</si>
  <si>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</si>
  <si>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</si>
  <si>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</si>
  <si>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</si>
  <si>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</si>
  <si>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</si>
  <si>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</si>
  <si>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</si>
  <si>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</si>
  <si>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</si>
  <si>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</si>
  <si>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</si>
  <si>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</si>
  <si>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</si>
  <si>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</si>
  <si>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</si>
  <si>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</si>
  <si>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</si>
  <si>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</si>
  <si>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</si>
  <si>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</si>
  <si>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</si>
  <si>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</si>
  <si>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</si>
  <si>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</si>
  <si>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</si>
  <si>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</si>
  <si>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</si>
  <si>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</si>
  <si>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</si>
  <si>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</si>
  <si>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</si>
  <si>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</si>
  <si>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</si>
  <si>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</si>
  <si>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</si>
  <si>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</si>
  <si>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</si>
  <si>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</si>
  <si>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</si>
  <si>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</si>
  <si>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</si>
  <si>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</si>
  <si>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</si>
  <si>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</si>
  <si>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</si>
  <si>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</si>
  <si>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</si>
  <si>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</si>
  <si>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</si>
  <si>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</si>
  <si>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</si>
  <si>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</si>
  <si>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</si>
  <si>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</si>
  <si>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</si>
  <si>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</si>
  <si>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</si>
  <si>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</si>
  <si>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</si>
  <si>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</si>
  <si>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</si>
  <si>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</si>
  <si>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</si>
  <si>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</si>
  <si>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</si>
  <si>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</si>
  <si>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</si>
  <si>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</si>
  <si>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</si>
  <si>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</si>
  <si>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</si>
  <si>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</si>
  <si>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</si>
  <si>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</si>
  <si>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</si>
  <si>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</si>
  <si>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</si>
  <si>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</si>
  <si>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</si>
  <si>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</si>
  <si>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</si>
  <si>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</si>
  <si>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</si>
  <si>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</si>
  <si>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</si>
  <si>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</si>
  <si>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</si>
  <si>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</si>
  <si>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</si>
  <si>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</si>
  <si>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</si>
  <si>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</si>
  <si>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</si>
  <si>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</si>
  <si>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</si>
  <si>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</si>
  <si>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</si>
  <si>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</si>
  <si>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</si>
  <si>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</si>
  <si>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</si>
  <si>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</si>
  <si>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</si>
  <si>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</si>
  <si>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</si>
  <si>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</si>
  <si>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</si>
  <si>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</si>
  <si>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</si>
  <si>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</si>
  <si>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</si>
  <si>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</si>
  <si>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</si>
  <si>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</si>
  <si>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</si>
  <si>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</si>
  <si>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</si>
  <si>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</si>
  <si>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</si>
  <si>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</si>
  <si>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</si>
  <si>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</si>
  <si>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</si>
  <si>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</si>
  <si>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</si>
  <si>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</si>
  <si>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</si>
  <si>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</si>
  <si>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</si>
  <si>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</si>
  <si>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</si>
  <si>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</si>
  <si>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</si>
  <si>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</si>
  <si>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</si>
  <si>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</si>
  <si>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</si>
  <si>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</si>
  <si>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</si>
  <si>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</si>
  <si>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</si>
  <si>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</si>
  <si>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</si>
  <si>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</si>
  <si>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</si>
  <si>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</si>
  <si>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</si>
  <si>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</si>
  <si>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</si>
  <si>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</si>
  <si>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</si>
  <si>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</si>
  <si>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</si>
  <si>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</si>
  <si>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</si>
  <si>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</si>
  <si>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</si>
  <si>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</si>
  <si>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</si>
  <si>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</si>
  <si>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</si>
  <si>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</si>
  <si>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</si>
  <si>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</si>
  <si>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</si>
  <si>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</si>
  <si>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</si>
  <si>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</si>
  <si>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</si>
  <si>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</si>
  <si>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</si>
  <si>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</si>
  <si>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</si>
  <si>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</si>
  <si>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</si>
  <si>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</si>
  <si>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</si>
  <si>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</si>
  <si>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</si>
  <si>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</si>
  <si>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</si>
  <si>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</si>
  <si>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</si>
  <si>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</si>
  <si>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</si>
  <si>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</si>
  <si>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</si>
  <si>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</si>
  <si>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</si>
  <si>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</si>
  <si>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</si>
  <si>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</si>
  <si>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</si>
  <si>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</si>
  <si>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</si>
  <si>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</si>
  <si>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</si>
  <si>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</si>
  <si>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</si>
  <si>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</si>
  <si>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</si>
  <si>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</si>
  <si>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</si>
  <si>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</si>
  <si>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</si>
  <si>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</si>
  <si>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</si>
  <si>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</si>
  <si>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</si>
  <si>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</si>
  <si>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</si>
  <si>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</si>
  <si>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</si>
  <si>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</si>
  <si>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</si>
  <si>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</si>
  <si>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</si>
  <si>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</si>
  <si>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</si>
  <si>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</si>
  <si>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</si>
  <si>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</si>
  <si>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</si>
  <si>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</si>
  <si>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</si>
  <si>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</si>
  <si>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</si>
  <si>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</si>
  <si>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</si>
  <si>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</si>
  <si>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</si>
  <si>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</si>
  <si>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</si>
  <si>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</si>
  <si>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</si>
  <si>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</si>
  <si>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</si>
  <si>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</si>
  <si>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</si>
  <si>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</si>
  <si>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</si>
  <si>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</si>
  <si>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</si>
  <si>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</si>
  <si>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</si>
  <si>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</si>
  <si>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</si>
  <si>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</si>
  <si>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</si>
  <si>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</si>
  <si>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</si>
  <si>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</si>
  <si>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</si>
  <si>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</si>
  <si>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</si>
  <si>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</si>
  <si>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</si>
  <si>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</si>
  <si>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</si>
  <si>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</si>
  <si>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</si>
  <si>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</si>
  <si>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</si>
  <si>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</si>
  <si>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</si>
  <si>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</si>
  <si>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</si>
  <si>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</si>
  <si>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</si>
  <si>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</si>
  <si>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</si>
  <si>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</si>
  <si>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</si>
  <si>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</si>
  <si>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</si>
  <si>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</si>
  <si>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</si>
  <si>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</si>
  <si>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</si>
  <si>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</si>
  <si>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</si>
  <si>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</si>
  <si>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</si>
  <si>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</si>
  <si>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</si>
  <si>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</si>
  <si>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</si>
  <si>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</si>
  <si>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</si>
  <si>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</si>
  <si>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</si>
  <si>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</si>
  <si>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</si>
  <si>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</si>
  <si>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</si>
  <si>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</si>
  <si>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</si>
  <si>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</si>
  <si>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</si>
  <si>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</si>
  <si>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</si>
  <si>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</si>
  <si>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</si>
  <si>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</si>
  <si>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</si>
  <si>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</si>
  <si>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</si>
  <si>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</si>
  <si>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</si>
  <si>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</si>
  <si>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</si>
  <si>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</si>
  <si>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</si>
  <si>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</si>
  <si>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</si>
  <si>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</si>
  <si>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</si>
  <si>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</si>
  <si>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</si>
  <si>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</si>
  <si>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</si>
  <si>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</si>
  <si>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</si>
  <si>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</si>
  <si>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</si>
  <si>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</si>
  <si>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</si>
  <si>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</si>
  <si>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</si>
  <si>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</si>
  <si>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</si>
  <si>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</si>
  <si>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</si>
  <si>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</si>
  <si>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</si>
  <si>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</si>
  <si>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</si>
  <si>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</si>
  <si>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</si>
  <si>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</si>
  <si>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</si>
  <si>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</si>
  <si>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</si>
  <si>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</si>
  <si>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</si>
  <si>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</si>
  <si>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</si>
  <si>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</si>
  <si>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</si>
  <si>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</si>
  <si>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</si>
  <si>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</si>
  <si>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</si>
  <si>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</si>
  <si>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</si>
  <si>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</si>
  <si>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</si>
  <si>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</si>
  <si>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</si>
  <si>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</si>
  <si>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</si>
  <si>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</si>
  <si>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</si>
  <si>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</si>
  <si>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</si>
  <si>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</si>
  <si>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</si>
  <si>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</si>
  <si>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</si>
  <si>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</si>
  <si>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</si>
  <si>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</si>
  <si>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</si>
  <si>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</si>
  <si>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</si>
  <si>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</si>
  <si>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</si>
  <si>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</si>
  <si>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</si>
  <si>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</si>
  <si>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</si>
  <si>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</si>
  <si>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</si>
  <si>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</si>
  <si>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</si>
  <si>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</si>
  <si>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</si>
  <si>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</si>
  <si>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</si>
  <si>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</si>
  <si>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</si>
  <si>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</si>
  <si>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</si>
  <si>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</si>
  <si>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</si>
  <si>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</si>
  <si>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</si>
  <si>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</si>
  <si>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</si>
  <si>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</si>
  <si>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</si>
  <si>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</si>
  <si>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</si>
  <si>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</si>
  <si>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</si>
  <si>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</si>
  <si>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</si>
  <si>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</si>
  <si>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</si>
  <si>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</si>
  <si>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</si>
  <si>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</si>
  <si>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</si>
  <si>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</si>
  <si>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</si>
  <si>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</si>
  <si>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</si>
  <si>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</si>
  <si>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</si>
  <si>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</si>
  <si>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</si>
  <si>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</si>
  <si>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</si>
  <si>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</si>
  <si>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</si>
  <si>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</si>
  <si>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</si>
  <si>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</si>
  <si>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</si>
  <si>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</si>
  <si>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</si>
  <si>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</si>
  <si>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</si>
  <si>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</si>
  <si>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</si>
  <si>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</si>
  <si>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</si>
  <si>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</si>
  <si>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</si>
  <si>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</si>
  <si>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</si>
  <si>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</si>
  <si>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</si>
  <si>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</si>
  <si>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</si>
  <si>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</si>
  <si>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</si>
  <si>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</si>
  <si>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</si>
  <si>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</si>
  <si>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</si>
  <si>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</si>
  <si>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</si>
  <si>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</si>
  <si>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</si>
  <si>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</si>
  <si>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</si>
  <si>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</si>
  <si>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</si>
  <si>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</si>
  <si>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</si>
  <si>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</si>
  <si>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</si>
  <si>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</si>
  <si>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</si>
  <si>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</si>
  <si>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</si>
  <si>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</si>
  <si>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</si>
  <si>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</si>
  <si>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</si>
  <si>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</si>
  <si>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</si>
  <si>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</si>
  <si>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</si>
  <si>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</si>
  <si>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</si>
  <si>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</si>
  <si>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</si>
  <si>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</si>
  <si>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</si>
  <si>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</si>
  <si>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</si>
  <si>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</si>
  <si>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</si>
  <si>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</si>
  <si>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</si>
  <si>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</si>
  <si>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</si>
  <si>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</si>
  <si>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</si>
  <si>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</si>
  <si>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</si>
  <si>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</si>
  <si>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</si>
  <si>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</si>
  <si>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</si>
  <si>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</si>
  <si>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</si>
  <si>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</si>
  <si>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</si>
  <si>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</si>
  <si>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</si>
  <si>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</si>
  <si>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</si>
  <si>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</si>
  <si>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</si>
  <si>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</si>
  <si>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</si>
  <si>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</si>
  <si>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</si>
  <si>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</si>
  <si>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</si>
  <si>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</si>
  <si>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</si>
  <si>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</si>
  <si>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</si>
  <si>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</si>
  <si>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</si>
  <si>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</si>
  <si>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</si>
  <si>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</si>
  <si>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</si>
  <si>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</si>
  <si>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</si>
  <si>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</si>
  <si>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</si>
  <si>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</si>
  <si>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</si>
  <si>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</si>
  <si>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</si>
  <si>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</si>
  <si>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</si>
  <si>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</si>
  <si>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</si>
  <si>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</si>
  <si>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</si>
  <si>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</si>
  <si>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</si>
  <si>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</si>
  <si>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</si>
  <si>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</si>
  <si>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</si>
  <si>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</si>
  <si>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</si>
  <si>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</si>
  <si>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</si>
  <si>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</si>
  <si>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</si>
  <si>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</si>
  <si>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</si>
  <si>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</si>
  <si>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</si>
  <si>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</si>
  <si>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</si>
  <si>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</si>
  <si>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</si>
  <si>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</si>
  <si>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</si>
  <si>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</si>
  <si>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</si>
  <si>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</si>
  <si>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</si>
  <si>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</si>
  <si>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</si>
  <si>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</si>
  <si>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</si>
  <si>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</si>
  <si>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</si>
  <si>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</si>
  <si>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</si>
  <si>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</si>
  <si>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</si>
  <si>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</si>
  <si>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</si>
  <si>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</si>
  <si>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</si>
  <si>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</si>
  <si>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</si>
  <si>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</si>
  <si>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</si>
  <si>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</si>
  <si>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</si>
  <si>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</si>
  <si>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</si>
  <si>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</si>
  <si>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</si>
  <si>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</si>
  <si>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</si>
  <si>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</si>
  <si>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</si>
  <si>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</si>
  <si>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</si>
  <si>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</si>
  <si>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</si>
  <si>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</si>
  <si>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</si>
  <si>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</si>
  <si>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</si>
  <si>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</si>
  <si>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</si>
  <si>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</si>
  <si>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</si>
  <si>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</si>
  <si>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</si>
  <si>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</si>
  <si>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</si>
  <si>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</si>
  <si>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</si>
  <si>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</si>
  <si>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</si>
  <si>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</si>
  <si>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</si>
  <si>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</si>
  <si>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</si>
  <si>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</si>
  <si>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</si>
  <si>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</si>
  <si>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</si>
  <si>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</si>
  <si>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</si>
  <si>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</si>
  <si>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</si>
  <si>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</si>
  <si>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</si>
  <si>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</si>
  <si>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</si>
  <si>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</si>
  <si>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</si>
  <si>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</si>
  <si>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</si>
  <si>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</si>
  <si>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</si>
  <si>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</si>
  <si>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</si>
  <si>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</si>
  <si>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</si>
  <si>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</si>
  <si>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</si>
  <si>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</si>
  <si>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</si>
  <si>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</si>
  <si>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</si>
  <si>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</si>
  <si>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</si>
  <si>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</si>
  <si>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</si>
  <si>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</si>
  <si>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</si>
  <si>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</si>
  <si>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</si>
  <si>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</si>
  <si>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</si>
  <si>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</si>
  <si>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</si>
  <si>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</si>
  <si>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</si>
  <si>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</si>
  <si>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</si>
  <si>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</si>
  <si>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</si>
  <si>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</si>
  <si>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</si>
  <si>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</si>
  <si>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</si>
  <si>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</si>
  <si>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</si>
  <si>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</si>
  <si>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</si>
  <si>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</si>
  <si>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</si>
  <si>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</si>
  <si>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</si>
  <si>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</si>
  <si>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</si>
  <si>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</si>
  <si>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</si>
  <si>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</si>
  <si>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</si>
  <si>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</si>
  <si>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</si>
  <si>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</si>
  <si>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</si>
  <si>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</si>
  <si>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</si>
  <si>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</si>
  <si>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</si>
  <si>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</si>
  <si>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</si>
  <si>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</si>
  <si>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</si>
  <si>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</si>
  <si>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</si>
  <si>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</si>
  <si>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</si>
  <si>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</si>
  <si>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</si>
  <si>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</si>
  <si>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</si>
  <si>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</si>
  <si>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</si>
  <si>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</si>
  <si>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</si>
  <si>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</si>
  <si>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</si>
  <si>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</si>
  <si>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</si>
  <si>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</si>
  <si>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</si>
  <si>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</si>
  <si>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</si>
  <si>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</si>
  <si>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</si>
  <si>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</si>
  <si>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</si>
  <si>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</si>
  <si>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</si>
  <si>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</si>
  <si>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</si>
  <si>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</si>
  <si>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</si>
  <si>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</si>
  <si>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</si>
  <si>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</si>
  <si>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</si>
  <si>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</si>
  <si>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</si>
  <si>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</si>
  <si>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</si>
  <si>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</si>
  <si>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</si>
  <si>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</si>
  <si>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</si>
  <si>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</si>
  <si>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</si>
  <si>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</si>
  <si>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</si>
  <si>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</si>
  <si>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</si>
  <si>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</si>
  <si>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</si>
  <si>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</si>
  <si>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</si>
  <si>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</si>
  <si>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</si>
  <si>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</si>
  <si>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</si>
  <si>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</si>
  <si>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</si>
  <si>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</si>
  <si>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</si>
  <si>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</si>
  <si>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</si>
  <si>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</si>
  <si>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</si>
  <si>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</si>
  <si>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</si>
  <si>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</si>
  <si>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</si>
  <si>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</si>
  <si>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</si>
  <si>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</si>
  <si>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</si>
  <si>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</si>
  <si>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</si>
  <si>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</si>
  <si>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</si>
  <si>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</si>
  <si>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</si>
  <si>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</si>
  <si>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</si>
  <si>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</si>
  <si>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</si>
  <si>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</si>
  <si>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</si>
  <si>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</si>
  <si>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</si>
  <si>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</si>
  <si>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</si>
  <si>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</si>
  <si>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</si>
  <si>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</si>
  <si>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</si>
  <si>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</si>
  <si>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</si>
  <si>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</si>
  <si>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</si>
  <si>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</si>
  <si>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</si>
  <si>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</si>
  <si>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</si>
  <si>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</si>
  <si>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</si>
  <si>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</si>
  <si>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</si>
  <si>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</si>
  <si>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</si>
  <si>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</si>
  <si>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</si>
  <si>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</si>
  <si>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</si>
  <si>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</si>
  <si>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</si>
  <si>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</si>
  <si>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</si>
  <si>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</si>
  <si>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</si>
  <si>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</si>
  <si>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</si>
  <si>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</si>
  <si>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</si>
  <si>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</si>
  <si>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</si>
  <si>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</si>
  <si>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</si>
  <si>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</si>
  <si>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</si>
  <si>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</si>
  <si>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</si>
  <si>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</si>
  <si>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</si>
  <si>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</si>
  <si>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</si>
  <si>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</si>
  <si>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</si>
  <si>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</si>
  <si>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</si>
  <si>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</si>
  <si>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</si>
  <si>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</si>
  <si>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</si>
  <si>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</si>
  <si>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</si>
  <si>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</si>
  <si>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</si>
  <si>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</si>
  <si>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</si>
  <si>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</si>
  <si>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</si>
  <si>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</si>
  <si>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</si>
  <si>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</si>
  <si>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</si>
  <si>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</si>
  <si>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</si>
  <si>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</si>
  <si>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</si>
  <si>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</si>
  <si>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</si>
  <si>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</si>
  <si>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</si>
  <si>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</si>
  <si>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</si>
  <si>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</si>
  <si>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</si>
  <si>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</si>
  <si>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</si>
  <si>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</si>
  <si>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</si>
  <si>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</si>
  <si>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</si>
  <si>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</si>
  <si>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</si>
  <si>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</si>
  <si>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</si>
  <si>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</si>
  <si>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</si>
  <si>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</si>
  <si>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</si>
  <si>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</si>
  <si>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</si>
  <si>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</si>
  <si>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</si>
  <si>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</si>
  <si>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</si>
  <si>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</si>
  <si>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</si>
  <si>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</si>
  <si>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</si>
  <si>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</si>
  <si>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</si>
  <si>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</si>
  <si>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</si>
  <si>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</si>
  <si>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</si>
  <si>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</si>
  <si>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</si>
  <si>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</si>
  <si>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</si>
  <si>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</si>
  <si>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</si>
  <si>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</si>
  <si>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</si>
  <si>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</si>
  <si>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</si>
  <si>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</si>
  <si>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</si>
  <si>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</si>
  <si>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</si>
  <si>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</si>
  <si>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</si>
  <si>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</si>
  <si>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</si>
  <si>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</si>
  <si>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</si>
  <si>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</si>
  <si>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</si>
  <si>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</si>
  <si>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</si>
  <si>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</si>
  <si>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</si>
  <si>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</si>
  <si>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</si>
  <si>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</si>
  <si>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</si>
  <si>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</si>
  <si>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</si>
  <si>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</si>
  <si>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</si>
  <si>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</si>
  <si>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</si>
  <si>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</si>
  <si>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</si>
  <si>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</si>
  <si>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</si>
  <si>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</si>
  <si>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</si>
  <si>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</si>
  <si>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</si>
  <si>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</si>
  <si>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</si>
  <si>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</si>
  <si>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</si>
  <si>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</si>
  <si>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</si>
  <si>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</si>
  <si>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</si>
  <si>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</si>
  <si>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</si>
  <si>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</si>
  <si>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</si>
  <si>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</si>
  <si>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</si>
  <si>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</si>
  <si>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</si>
  <si>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</si>
  <si>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</si>
  <si>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</si>
  <si>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</si>
  <si>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</si>
  <si>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</si>
  <si>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</si>
  <si>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</si>
  <si>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</si>
  <si>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</si>
  <si>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</si>
  <si>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</si>
  <si>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</si>
  <si>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</si>
  <si>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</si>
  <si>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</si>
  <si>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</si>
  <si>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</si>
  <si>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</si>
  <si>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</si>
  <si>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</si>
  <si>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</si>
  <si>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</si>
  <si>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</si>
  <si>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</si>
  <si>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</si>
  <si>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</si>
  <si>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</si>
  <si>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</si>
  <si>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</si>
  <si>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</si>
  <si>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</si>
  <si>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</si>
  <si>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</si>
  <si>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</si>
  <si>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</si>
  <si>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</si>
  <si>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</si>
  <si>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</si>
  <si>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</si>
  <si>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</si>
  <si>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</si>
  <si>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</si>
  <si>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</si>
  <si>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</si>
  <si>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</si>
  <si>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</si>
  <si>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</si>
  <si>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</si>
  <si>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</si>
  <si>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</si>
  <si>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</si>
  <si>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</si>
  <si>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</si>
  <si>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</si>
  <si>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</si>
  <si>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</si>
  <si>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</si>
  <si>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</si>
  <si>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</si>
  <si>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</si>
  <si>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</si>
  <si>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</si>
  <si>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</si>
  <si>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</si>
  <si>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</si>
  <si>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</si>
  <si>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</si>
  <si>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</si>
  <si>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</si>
  <si>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</si>
  <si>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</si>
  <si>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</si>
  <si>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</si>
  <si>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</si>
  <si>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</si>
  <si>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</si>
  <si>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</si>
  <si>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</si>
  <si>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</si>
  <si>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</si>
  <si>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</si>
  <si>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</si>
  <si>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</si>
  <si>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</si>
  <si>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</si>
  <si>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</si>
  <si>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</si>
  <si>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</si>
  <si>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</si>
  <si>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</si>
  <si>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</si>
  <si>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</si>
  <si>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</si>
  <si>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</si>
  <si>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</si>
  <si>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</si>
  <si>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</si>
  <si>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</si>
  <si>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</si>
  <si>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</si>
  <si>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</si>
  <si>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</si>
  <si>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</si>
  <si>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</si>
  <si>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</si>
  <si>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</si>
  <si>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</si>
  <si>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</si>
  <si>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</si>
  <si>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</si>
  <si>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</si>
  <si>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</si>
  <si>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</si>
  <si>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</si>
  <si>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</si>
  <si>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</si>
  <si>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</si>
  <si>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</si>
  <si>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</si>
  <si>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</si>
  <si>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</si>
  <si>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</si>
  <si>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</si>
  <si>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</si>
  <si>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</si>
  <si>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</si>
  <si>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</si>
  <si>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</si>
  <si>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</si>
  <si>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</si>
  <si>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</si>
  <si>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</si>
  <si>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</si>
  <si>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</si>
  <si>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</si>
  <si>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</si>
  <si>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</si>
  <si>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</si>
  <si>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</si>
  <si>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</si>
  <si>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</si>
  <si>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</si>
  <si>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</si>
  <si>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</si>
  <si>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</si>
  <si>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</si>
  <si>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</si>
  <si>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</si>
  <si>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</si>
  <si>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</si>
  <si>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</si>
  <si>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</si>
  <si>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</si>
  <si>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</si>
  <si>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</si>
  <si>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</si>
  <si>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</si>
  <si>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</si>
  <si>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</si>
  <si>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</si>
  <si>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</si>
  <si>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</si>
  <si>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</si>
  <si>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</si>
  <si>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</si>
  <si>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</si>
  <si>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</si>
  <si>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</si>
  <si>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</si>
  <si>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</si>
  <si>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</si>
  <si>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</si>
  <si>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</si>
  <si>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</si>
  <si>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</si>
  <si>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</si>
  <si>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</si>
  <si>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</si>
  <si>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</si>
  <si>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</si>
  <si>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</si>
  <si>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</si>
  <si>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</si>
  <si>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</si>
  <si>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</si>
  <si>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</si>
  <si>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</si>
  <si>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</si>
  <si>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</si>
  <si>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</si>
  <si>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</si>
  <si>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</si>
  <si>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</si>
  <si>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</si>
  <si>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</si>
  <si>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</si>
  <si>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</si>
  <si>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</si>
  <si>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</si>
  <si>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</si>
  <si>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</si>
  <si>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</si>
  <si>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</si>
  <si>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</si>
  <si>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</si>
  <si>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</si>
  <si>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</si>
  <si>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</si>
  <si>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</si>
  <si>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</si>
  <si>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</si>
  <si>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</si>
  <si>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</si>
  <si>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</si>
  <si>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</si>
  <si>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</si>
  <si>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</si>
  <si>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</si>
  <si>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</si>
  <si>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</si>
  <si>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</si>
  <si>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</si>
  <si>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</si>
  <si>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</si>
  <si>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</si>
  <si>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</si>
  <si>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</si>
  <si>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</si>
  <si>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</si>
  <si>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</si>
  <si>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</si>
  <si>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</si>
  <si>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</si>
  <si>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</si>
  <si>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</si>
  <si>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</si>
  <si>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</si>
  <si>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</si>
  <si>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</si>
  <si>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</si>
  <si>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</si>
  <si>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</si>
  <si>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</si>
  <si>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</si>
  <si>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</si>
  <si>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</si>
  <si>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</si>
  <si>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</si>
  <si>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</si>
  <si>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</si>
  <si>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</si>
  <si>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</si>
  <si>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</si>
  <si>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</si>
  <si>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</si>
  <si>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</si>
  <si>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</si>
  <si>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</si>
  <si>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</si>
  <si>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</si>
  <si>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</si>
  <si>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</si>
  <si>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</si>
  <si>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</si>
  <si>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</si>
  <si>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</si>
  <si>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</si>
  <si>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</si>
  <si>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</si>
  <si>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</si>
  <si>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</si>
  <si>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</si>
  <si>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</si>
  <si>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</si>
  <si>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</si>
  <si>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</si>
  <si>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</si>
  <si>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</si>
  <si>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</si>
  <si>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</si>
  <si>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</si>
  <si>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</si>
  <si>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</si>
  <si>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</si>
  <si>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</si>
  <si>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</si>
  <si>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</si>
  <si>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</si>
  <si>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</si>
  <si>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</si>
  <si>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</si>
  <si>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</si>
  <si>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</si>
  <si>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</si>
  <si>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</si>
  <si>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</si>
  <si>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</si>
  <si>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</si>
  <si>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</si>
  <si>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</si>
  <si>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</si>
  <si>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</si>
  <si>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</si>
  <si>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</si>
  <si>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</si>
  <si>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</si>
  <si>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</si>
  <si>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</si>
  <si>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</si>
  <si>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</si>
  <si>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</si>
  <si>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</si>
  <si>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</si>
  <si>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</si>
  <si>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</si>
  <si>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</si>
  <si>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</si>
  <si>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</si>
  <si>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</si>
  <si>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</si>
  <si>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</si>
  <si>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</si>
  <si>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</si>
  <si>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</si>
  <si>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</si>
  <si>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</si>
  <si>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</si>
  <si>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</si>
  <si>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</si>
  <si>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</si>
  <si>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</si>
  <si>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</si>
  <si>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</si>
  <si>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</si>
  <si>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</si>
  <si>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</si>
  <si>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</si>
  <si>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</si>
  <si>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</si>
  <si>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</si>
  <si>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</si>
  <si>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</si>
  <si>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</si>
  <si>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</si>
  <si>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</si>
  <si>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</si>
  <si>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</si>
  <si>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</si>
  <si>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</si>
  <si>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</si>
  <si>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</si>
  <si>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</si>
  <si>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</si>
  <si>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</si>
  <si>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</si>
  <si>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</si>
  <si>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</si>
  <si>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</si>
  <si>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</si>
  <si>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</si>
  <si>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</si>
  <si>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</si>
  <si>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</si>
  <si>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</si>
  <si>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</si>
  <si>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</si>
  <si>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</si>
  <si>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</si>
  <si>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</si>
  <si>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</si>
  <si>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</si>
  <si>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</si>
  <si>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</si>
  <si>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</si>
  <si>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</si>
  <si>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</si>
  <si>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</si>
  <si>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</si>
  <si>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</si>
  <si>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</si>
  <si>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</si>
  <si>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</si>
  <si>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</si>
  <si>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</si>
  <si>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</si>
  <si>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</si>
  <si>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</si>
  <si>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</si>
  <si>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</si>
  <si>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</si>
  <si>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</si>
  <si>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</si>
  <si>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</si>
  <si>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</si>
  <si>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</si>
  <si>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</si>
  <si>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</si>
  <si>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</si>
  <si>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</si>
  <si>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</si>
  <si>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</si>
  <si>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</si>
  <si>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</si>
  <si>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</si>
  <si>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</si>
  <si>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</si>
  <si>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</si>
  <si>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</si>
  <si>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</si>
  <si>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</si>
  <si>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</si>
  <si>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</si>
  <si>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</si>
  <si>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</si>
  <si>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</si>
  <si>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</si>
  <si>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</si>
  <si>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</si>
  <si>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</si>
  <si>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</si>
  <si>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</si>
  <si>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</si>
  <si>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</si>
  <si>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</si>
  <si>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</si>
  <si>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</si>
  <si>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</si>
  <si>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</si>
  <si>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</si>
  <si>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</si>
  <si>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</si>
  <si>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</si>
  <si>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</si>
  <si>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</si>
  <si>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</si>
  <si>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</si>
  <si>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</si>
  <si>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</si>
  <si>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</si>
  <si>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</si>
  <si>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</si>
  <si>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</si>
  <si>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</si>
  <si>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</si>
  <si>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</si>
  <si>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</si>
  <si>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</si>
  <si>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</si>
  <si>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</si>
  <si>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</si>
  <si>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</si>
  <si>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</si>
  <si>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</si>
  <si>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</si>
  <si>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</si>
  <si>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</si>
  <si>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</si>
  <si>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</si>
  <si>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</si>
  <si>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</si>
  <si>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</si>
  <si>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</si>
  <si>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</si>
  <si>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</si>
  <si>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</si>
  <si>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</si>
  <si>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</si>
  <si>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</si>
  <si>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</si>
  <si>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</si>
  <si>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</si>
  <si>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</si>
  <si>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</si>
  <si>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</si>
  <si>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</si>
  <si>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</si>
  <si>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</si>
  <si>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</si>
  <si>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</si>
  <si>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</si>
  <si>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</si>
  <si>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</si>
  <si>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</si>
  <si>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</si>
  <si>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</si>
  <si>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</si>
  <si>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</si>
  <si>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</si>
  <si>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</si>
  <si>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</si>
  <si>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</si>
  <si>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</si>
  <si>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</si>
  <si>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</si>
  <si>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</si>
  <si>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</si>
  <si>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</si>
  <si>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</si>
  <si>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</si>
  <si>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</si>
  <si>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</si>
  <si>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</si>
  <si>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</si>
  <si>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</si>
  <si>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</si>
  <si>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</si>
  <si>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</si>
  <si>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</si>
  <si>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</si>
  <si>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</si>
  <si>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</si>
  <si>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</si>
  <si>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</si>
  <si>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</si>
  <si>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</si>
  <si>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</si>
  <si>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</si>
  <si>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</si>
  <si>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</si>
  <si>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</si>
  <si>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</si>
  <si>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</si>
  <si>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</si>
  <si>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</si>
  <si>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</si>
  <si>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</si>
  <si>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</si>
  <si>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</si>
  <si>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</si>
  <si>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</si>
  <si>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</si>
  <si>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</si>
  <si>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</si>
  <si>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</si>
  <si>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</si>
  <si>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</si>
  <si>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</si>
  <si>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</si>
  <si>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</si>
  <si>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</si>
  <si>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</si>
  <si>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</si>
  <si>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</si>
  <si>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</si>
  <si>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</si>
  <si>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</si>
  <si>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</si>
  <si>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</si>
  <si>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</si>
  <si>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</si>
  <si>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</si>
  <si>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</si>
  <si>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</si>
  <si>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</si>
  <si>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</si>
  <si>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</si>
  <si>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</si>
  <si>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</si>
  <si>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</si>
  <si>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</si>
  <si>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</si>
  <si>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</si>
  <si>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</si>
  <si>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</si>
  <si>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</si>
  <si>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</si>
  <si>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</si>
  <si>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</si>
  <si>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</si>
  <si>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</si>
  <si>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</si>
  <si>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</si>
  <si>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</si>
  <si>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</si>
  <si>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</si>
  <si>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</si>
  <si>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</si>
  <si>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</si>
  <si>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</si>
  <si>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</si>
  <si>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</si>
  <si>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</si>
  <si>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</si>
  <si>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</si>
  <si>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</si>
  <si>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</si>
  <si>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</si>
  <si>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</si>
  <si>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</si>
  <si>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</si>
  <si>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</si>
  <si>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</si>
  <si>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</si>
  <si>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</si>
  <si>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</si>
  <si>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</si>
  <si>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</si>
  <si>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</si>
  <si>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</si>
  <si>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</si>
  <si>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</si>
  <si>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</si>
  <si>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</si>
  <si>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</si>
  <si>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</si>
  <si>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</si>
  <si>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</si>
  <si>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</si>
  <si>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</si>
  <si>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</si>
  <si>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</si>
  <si>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</si>
  <si>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</si>
  <si>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</si>
  <si>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</si>
  <si>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</si>
  <si>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</si>
  <si>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</si>
  <si>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</si>
  <si>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</si>
  <si>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</si>
  <si>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</si>
  <si>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</si>
  <si>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</si>
  <si>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</si>
  <si>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</si>
  <si>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</si>
  <si>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</si>
  <si>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</si>
  <si>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</si>
  <si>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</si>
  <si>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</si>
  <si>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</si>
  <si>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</si>
  <si>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</si>
  <si>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</si>
  <si>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</si>
  <si>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</si>
  <si>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</si>
  <si>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</si>
  <si>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</si>
  <si>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</si>
  <si>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</si>
  <si>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</si>
  <si>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</si>
  <si>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</si>
  <si>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</si>
  <si>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</si>
  <si>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</si>
  <si>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</si>
  <si>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</si>
  <si>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</si>
  <si>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</si>
  <si>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</si>
  <si>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</si>
  <si>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</si>
  <si>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</si>
  <si>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</si>
  <si>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</si>
  <si>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</si>
  <si>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</si>
  <si>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</si>
  <si>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</si>
  <si>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</si>
  <si>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</si>
  <si>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</si>
  <si>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</si>
  <si>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</si>
  <si>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</si>
  <si>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</si>
  <si>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</si>
  <si>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</si>
  <si>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</si>
  <si>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</si>
  <si>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</si>
  <si>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</si>
  <si>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</si>
  <si>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</si>
  <si>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</si>
  <si>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</si>
  <si>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</si>
  <si>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</si>
  <si>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</si>
  <si>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</si>
  <si>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</si>
  <si>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</si>
  <si>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</si>
  <si>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</si>
  <si>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</si>
  <si>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</si>
  <si>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</si>
  <si>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</si>
  <si>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</si>
  <si>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</si>
  <si>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</si>
  <si>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</si>
  <si>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</si>
  <si>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</si>
  <si>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</si>
  <si>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</si>
  <si>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</si>
  <si>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</si>
  <si>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</si>
  <si>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</si>
  <si>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</si>
  <si>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</si>
  <si>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</si>
  <si>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</si>
  <si>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</si>
  <si>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</si>
  <si>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</si>
  <si>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</si>
  <si>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</si>
  <si>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</si>
  <si>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</si>
  <si>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</si>
  <si>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</si>
  <si>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</si>
  <si>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</si>
  <si>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</si>
  <si>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</si>
  <si>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</si>
  <si>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</si>
  <si>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</si>
  <si>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</si>
  <si>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</si>
  <si>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</si>
  <si>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</si>
  <si>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</si>
  <si>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</si>
  <si>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</si>
  <si>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</si>
  <si>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</si>
  <si>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</si>
  <si>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</si>
  <si>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</si>
  <si>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</si>
  <si>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</si>
  <si>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</si>
  <si>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</si>
  <si>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</si>
  <si>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</si>
  <si>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</si>
  <si>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</si>
  <si>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</si>
  <si>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</si>
  <si>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</si>
  <si>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</si>
  <si>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</si>
  <si>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</si>
  <si>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</si>
  <si>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</si>
  <si>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</si>
  <si>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</si>
  <si>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</si>
  <si>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</si>
  <si>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</si>
  <si>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</si>
  <si>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</si>
  <si>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</si>
  <si>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</si>
  <si>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</si>
  <si>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</si>
  <si>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</si>
  <si>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</si>
  <si>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</si>
  <si>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</si>
  <si>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</si>
  <si>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</si>
  <si>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</si>
  <si>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</si>
  <si>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</si>
  <si>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</si>
  <si>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</si>
  <si>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</si>
  <si>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</si>
  <si>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</si>
  <si>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</si>
  <si>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</si>
  <si>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</si>
  <si>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</si>
  <si>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</si>
  <si>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</si>
  <si>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</si>
  <si>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</si>
  <si>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</si>
  <si>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</si>
  <si>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</si>
  <si>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</si>
  <si>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</si>
  <si>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</si>
  <si>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</si>
  <si>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</si>
  <si>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</si>
  <si>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</si>
  <si>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</si>
  <si>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</si>
  <si>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</si>
  <si>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</si>
  <si>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</si>
  <si>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</si>
  <si>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</si>
  <si>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</si>
  <si>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</si>
  <si>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</si>
  <si>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</si>
  <si>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</si>
  <si>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</si>
  <si>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</si>
  <si>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</si>
  <si>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</si>
  <si>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</si>
  <si>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</si>
  <si>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</si>
  <si>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</si>
  <si>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</si>
  <si>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</si>
  <si>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</si>
  <si>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</si>
  <si>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</si>
  <si>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</si>
  <si>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</si>
  <si>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</si>
  <si>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</si>
  <si>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</si>
  <si>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</si>
  <si>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</si>
  <si>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</si>
  <si>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</si>
  <si>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</si>
  <si>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</si>
  <si>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</si>
  <si>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</si>
  <si>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</si>
  <si>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</si>
  <si>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</si>
  <si>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</si>
  <si>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</si>
  <si>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</si>
  <si>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</si>
  <si>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</si>
  <si>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</si>
  <si>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</si>
  <si>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</si>
  <si>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</si>
  <si>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</si>
  <si>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</si>
  <si>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</si>
  <si>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</si>
  <si>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</si>
  <si>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</si>
  <si>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</si>
  <si>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</si>
  <si>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</si>
  <si>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</si>
  <si>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</si>
  <si>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</si>
  <si>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</si>
  <si>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</si>
  <si>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</si>
  <si>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</si>
  <si>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</si>
  <si>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</si>
  <si>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</si>
  <si>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</si>
  <si>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</si>
  <si>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</si>
  <si>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</si>
  <si>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</si>
  <si>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</si>
  <si>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</si>
  <si>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</si>
  <si>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</si>
  <si>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</si>
  <si>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</si>
  <si>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</si>
  <si>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</si>
  <si>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</si>
  <si>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</si>
  <si>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</si>
  <si>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</si>
  <si>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</si>
  <si>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</si>
  <si>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</si>
  <si>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</si>
  <si>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</si>
  <si>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</si>
  <si>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</si>
  <si>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</si>
  <si>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</si>
  <si>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</si>
  <si>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</si>
  <si>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</si>
  <si>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</si>
  <si>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</si>
  <si>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</si>
  <si>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</si>
  <si>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</si>
  <si>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</si>
  <si>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</si>
  <si>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</si>
  <si>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</si>
  <si>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</si>
  <si>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</si>
  <si>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</si>
  <si>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</si>
  <si>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</si>
  <si>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</si>
  <si>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</si>
  <si>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</si>
  <si>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</si>
  <si>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</si>
  <si>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</si>
  <si>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</si>
  <si>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</si>
  <si>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</si>
  <si>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</si>
  <si>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</si>
  <si>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</si>
  <si>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</si>
  <si>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</si>
  <si>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</si>
  <si>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</si>
  <si>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</si>
  <si>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</si>
  <si>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</si>
  <si>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</si>
  <si>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</si>
  <si>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</si>
  <si>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</si>
  <si>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</si>
  <si>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</si>
  <si>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</si>
  <si>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</si>
  <si>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</si>
  <si>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</si>
  <si>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</si>
  <si>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</si>
  <si>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</si>
  <si>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</si>
  <si>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</si>
  <si>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</si>
  <si>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</si>
  <si>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</si>
  <si>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</si>
  <si>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</si>
  <si>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</si>
  <si>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</si>
  <si>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</si>
  <si>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</si>
  <si>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</si>
  <si>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</si>
  <si>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</si>
  <si>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</si>
  <si>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</si>
  <si>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</si>
  <si>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</si>
  <si>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</si>
  <si>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</si>
  <si>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</si>
  <si>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</si>
  <si>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</si>
  <si>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</si>
  <si>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</si>
  <si>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</si>
  <si>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</si>
  <si>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</si>
  <si>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</si>
  <si>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</si>
  <si>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</si>
  <si>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</si>
  <si>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</si>
  <si>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</si>
  <si>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</si>
  <si>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</si>
  <si>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</si>
  <si>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</si>
  <si>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</si>
  <si>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</si>
  <si>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</si>
  <si>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</si>
  <si>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</si>
  <si>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</si>
  <si>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</si>
  <si>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</si>
  <si>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</si>
  <si>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</si>
  <si>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</si>
  <si>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</si>
  <si>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</si>
  <si>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</si>
  <si>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</si>
  <si>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</si>
  <si>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</si>
  <si>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</si>
  <si>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</si>
  <si>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</si>
  <si>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</si>
  <si>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</si>
  <si>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</si>
  <si>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</si>
  <si>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</si>
  <si>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</si>
  <si>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</si>
  <si>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</si>
  <si>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</si>
  <si>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</si>
  <si>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</si>
  <si>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</si>
  <si>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</si>
  <si>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</si>
  <si>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</si>
  <si>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</si>
  <si>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</si>
  <si>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</si>
  <si>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</si>
  <si>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</si>
  <si>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</si>
  <si>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</si>
  <si>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</si>
  <si>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</si>
  <si>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</si>
  <si>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</si>
  <si>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</si>
  <si>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</si>
  <si>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</si>
  <si>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</si>
  <si>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</si>
  <si>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</si>
  <si>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</si>
  <si>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</si>
  <si>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</si>
  <si>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</si>
  <si>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</si>
  <si>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</si>
  <si>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</si>
  <si>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</si>
  <si>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</si>
  <si>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</si>
  <si>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</si>
  <si>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</si>
  <si>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</si>
  <si>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</si>
  <si>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</si>
  <si>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</si>
  <si>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</si>
  <si>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</si>
  <si>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</si>
  <si>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</si>
  <si>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</si>
  <si>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</si>
  <si>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</si>
  <si>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</si>
  <si>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</si>
  <si>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</si>
  <si>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</si>
  <si>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</si>
  <si>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</si>
  <si>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</si>
  <si>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</si>
  <si>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</si>
  <si>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</si>
  <si>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</si>
  <si>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</si>
  <si>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</si>
  <si>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</si>
  <si>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</si>
  <si>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</si>
  <si>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</si>
  <si>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</si>
  <si>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</si>
  <si>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</si>
  <si>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</si>
  <si>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</si>
  <si>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</si>
  <si>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</si>
  <si>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</si>
  <si>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</si>
  <si>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</si>
  <si>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</si>
  <si>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</si>
  <si>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</si>
  <si>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</si>
  <si>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</si>
  <si>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</si>
  <si>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</si>
  <si>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</si>
  <si>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</si>
  <si>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</si>
  <si>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</si>
  <si>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</si>
  <si>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</si>
  <si>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</si>
  <si>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</si>
  <si>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</si>
  <si>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</si>
  <si>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</si>
  <si>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</si>
  <si>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</si>
  <si>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</si>
  <si>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</si>
  <si>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</si>
  <si>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</si>
  <si>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</si>
  <si>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</si>
  <si>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</si>
  <si>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</si>
  <si>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</si>
  <si>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</si>
  <si>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</si>
  <si>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</si>
  <si>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</si>
  <si>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</si>
  <si>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</si>
  <si>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</si>
  <si>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</si>
  <si>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</si>
  <si>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</si>
  <si>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</si>
  <si>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</si>
  <si>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</si>
  <si>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</si>
  <si>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</si>
  <si>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</si>
  <si>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</si>
  <si>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</si>
  <si>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</si>
  <si>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</si>
  <si>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</si>
  <si>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</si>
  <si>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</si>
  <si>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</si>
  <si>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</si>
  <si>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</si>
  <si>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</si>
  <si>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</si>
  <si>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</si>
  <si>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</si>
  <si>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</si>
  <si>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</si>
  <si>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</si>
  <si>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</si>
  <si>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</si>
  <si>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</si>
  <si>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</si>
  <si>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</si>
  <si>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</si>
  <si>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</si>
  <si>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</si>
  <si>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</si>
  <si>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</si>
  <si>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</si>
  <si>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</si>
  <si>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</si>
  <si>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</si>
  <si>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</si>
  <si>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</si>
  <si>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</si>
  <si>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</si>
  <si>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</si>
  <si>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</si>
  <si>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</si>
  <si>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</si>
  <si>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</si>
  <si>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</si>
  <si>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</si>
  <si>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</si>
  <si>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</si>
  <si>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</si>
  <si>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</si>
  <si>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</si>
  <si>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</si>
  <si>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</si>
  <si>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</si>
  <si>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</si>
  <si>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</si>
  <si>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</si>
  <si>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</si>
  <si>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</si>
  <si>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</si>
  <si>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</si>
  <si>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</si>
  <si>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</si>
  <si>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</si>
  <si>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</si>
  <si>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</si>
  <si>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</si>
  <si>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</si>
  <si>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</si>
  <si>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</si>
  <si>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</si>
  <si>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</si>
  <si>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</si>
  <si>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</si>
  <si>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</si>
  <si>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</si>
  <si>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</si>
  <si>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</si>
  <si>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</si>
  <si>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</si>
  <si>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</si>
  <si>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</si>
  <si>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</si>
  <si>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</si>
  <si>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</si>
  <si>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</si>
  <si>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</si>
  <si>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</si>
  <si>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</si>
  <si>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</si>
  <si>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</si>
  <si>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</si>
  <si>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</si>
  <si>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</si>
  <si>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</si>
  <si>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</si>
  <si>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</si>
  <si>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</si>
  <si>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</si>
  <si>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</si>
  <si>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</si>
  <si>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</si>
  <si>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</si>
  <si>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</si>
  <si>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</si>
  <si>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</si>
  <si>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</si>
  <si>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</si>
  <si>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</si>
  <si>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</si>
  <si>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</si>
  <si>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</si>
  <si>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</si>
  <si>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</si>
  <si>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</si>
  <si>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</si>
  <si>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</si>
  <si>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</si>
  <si>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</si>
  <si>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</si>
  <si>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</si>
  <si>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</si>
  <si>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</si>
  <si>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</si>
  <si>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</si>
  <si>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</si>
  <si>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</si>
  <si>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</si>
  <si>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</si>
  <si>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</si>
  <si>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</si>
  <si>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</si>
  <si>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</si>
  <si>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</si>
  <si>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</si>
  <si>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</si>
  <si>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</si>
  <si>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</si>
  <si>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</si>
  <si>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</si>
  <si>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</si>
  <si>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</si>
  <si>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</si>
  <si>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</si>
  <si>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</si>
  <si>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</si>
  <si>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</si>
  <si>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</si>
  <si>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</si>
  <si>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</si>
  <si>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</si>
  <si>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</si>
  <si>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</si>
  <si>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</si>
  <si>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</si>
  <si>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</si>
  <si>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</si>
  <si>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</si>
  <si>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</si>
  <si>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</si>
  <si>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</si>
  <si>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</si>
  <si>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</si>
  <si>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</si>
  <si>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</si>
  <si>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</si>
  <si>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</si>
  <si>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</si>
  <si>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</si>
  <si>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</si>
  <si>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</si>
  <si>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</si>
  <si>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</si>
  <si>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</si>
  <si>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</si>
  <si>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</si>
  <si>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</si>
  <si>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</si>
  <si>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</si>
  <si>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</si>
  <si>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</si>
  <si>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</si>
  <si>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</si>
  <si>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</si>
  <si>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</si>
  <si>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</si>
  <si>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</si>
  <si>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</si>
  <si>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</si>
  <si>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</si>
  <si>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</si>
  <si>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</si>
  <si>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</si>
  <si>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</si>
  <si>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</si>
  <si>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</si>
  <si>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</si>
  <si>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</si>
  <si>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</si>
  <si>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</si>
  <si>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</si>
  <si>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</si>
  <si>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</si>
  <si>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</si>
  <si>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</si>
  <si>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</si>
  <si>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</si>
  <si>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</si>
  <si>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</si>
  <si>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</si>
  <si>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</si>
  <si>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</si>
  <si>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</si>
  <si>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</si>
  <si>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</si>
  <si>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</si>
  <si>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</si>
  <si>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</si>
  <si>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</si>
  <si>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</si>
  <si>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</si>
  <si>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</si>
  <si>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</si>
  <si>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</si>
  <si>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</si>
  <si>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</si>
  <si>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</si>
  <si>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</si>
  <si>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</si>
  <si>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</si>
  <si>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</si>
  <si>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</si>
  <si>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</si>
  <si>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</si>
  <si>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</si>
  <si>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</si>
  <si>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</si>
  <si>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</si>
  <si>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</si>
  <si>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</si>
  <si>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</si>
  <si>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</si>
  <si>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</si>
  <si>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</si>
  <si>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</si>
  <si>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</si>
  <si>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</si>
  <si>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</si>
  <si>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</si>
  <si>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</si>
  <si>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</si>
  <si>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</si>
  <si>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</si>
  <si>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</si>
  <si>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</si>
  <si>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</si>
  <si>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</si>
  <si>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</si>
  <si>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</si>
  <si>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</si>
  <si>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</si>
  <si>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</si>
  <si>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</si>
  <si>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</si>
  <si>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</si>
  <si>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</si>
  <si>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</si>
  <si>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</si>
  <si>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</si>
  <si>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</si>
  <si>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</si>
  <si>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</si>
  <si>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</si>
  <si>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</si>
  <si>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</si>
  <si>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</si>
  <si>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</si>
  <si>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</si>
  <si>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</si>
  <si>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</si>
  <si>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</si>
  <si>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</si>
  <si>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</si>
  <si>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</si>
  <si>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</si>
  <si>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</si>
  <si>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</si>
  <si>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</si>
  <si>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</si>
  <si>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</si>
  <si>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</si>
  <si>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</si>
  <si>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</si>
  <si>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</si>
  <si>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</si>
  <si>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</si>
  <si>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</si>
  <si>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</si>
  <si>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</si>
  <si>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</si>
  <si>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</si>
  <si>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</si>
  <si>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</si>
  <si>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</si>
  <si>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</si>
  <si>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</si>
  <si>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</si>
  <si>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</si>
  <si>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</si>
  <si>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</si>
  <si>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</si>
  <si>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</si>
  <si>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</si>
  <si>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</si>
  <si>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</si>
  <si>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</si>
  <si>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</si>
  <si>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</si>
  <si>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</si>
  <si>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</si>
  <si>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</si>
  <si>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</si>
  <si>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</si>
  <si>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</si>
  <si>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</si>
  <si>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</si>
  <si>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</si>
  <si>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</si>
  <si>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</si>
  <si>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</si>
  <si>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</si>
  <si>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</si>
  <si>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</si>
  <si>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</si>
  <si>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</si>
  <si>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</si>
  <si>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</si>
  <si>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</si>
  <si>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</si>
  <si>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</si>
  <si>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</si>
  <si>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</si>
  <si>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</si>
  <si>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</si>
  <si>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</si>
  <si>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</si>
  <si>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</si>
  <si>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</si>
  <si>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</si>
  <si>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</si>
  <si>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</si>
  <si>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</si>
  <si>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</si>
  <si>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</si>
  <si>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</si>
  <si>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</si>
  <si>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</si>
  <si>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</si>
  <si>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</si>
  <si>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</si>
  <si>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</si>
  <si>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</si>
  <si>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</si>
  <si>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</si>
  <si>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</si>
  <si>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</si>
  <si>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</si>
  <si>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</si>
  <si>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</si>
  <si>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</si>
  <si>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</si>
  <si>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</si>
  <si>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</si>
  <si>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</si>
  <si>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</si>
  <si>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</si>
  <si>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</si>
  <si>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</si>
  <si>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</si>
  <si>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</si>
  <si>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</si>
  <si>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</si>
  <si>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</si>
  <si>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</si>
  <si>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</si>
  <si>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</si>
  <si>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</si>
  <si>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</si>
  <si>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</si>
  <si>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</si>
  <si>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</si>
  <si>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</si>
  <si>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</si>
  <si>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</si>
  <si>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</si>
  <si>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</si>
  <si>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</si>
  <si>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</si>
  <si>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</si>
  <si>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</si>
  <si>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</si>
  <si>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</si>
  <si>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</si>
  <si>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</si>
  <si>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</si>
  <si>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</si>
  <si>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</si>
  <si>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</si>
  <si>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</si>
  <si>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</si>
  <si>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</si>
  <si>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</si>
  <si>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</si>
  <si>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</si>
  <si>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</si>
  <si>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</si>
  <si>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</si>
  <si>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</si>
  <si>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</si>
  <si>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</si>
  <si>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</si>
  <si>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</si>
  <si>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</si>
  <si>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</si>
  <si>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</si>
  <si>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</si>
  <si>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</si>
  <si>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</si>
  <si>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</si>
  <si>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</si>
  <si>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</si>
  <si>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</si>
  <si>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</si>
  <si>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</si>
  <si>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</si>
  <si>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</si>
  <si>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</si>
  <si>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</si>
  <si>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</si>
  <si>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</si>
  <si>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</si>
  <si>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</si>
  <si>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</si>
  <si>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</si>
  <si>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</si>
  <si>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</si>
  <si>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</si>
  <si>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</si>
  <si>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</si>
  <si>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</si>
  <si>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</si>
  <si>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</si>
  <si>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</si>
  <si>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</si>
  <si>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</si>
  <si>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</si>
  <si>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</si>
  <si>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</si>
  <si>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</si>
  <si>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</si>
  <si>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</si>
  <si>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</si>
  <si>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</si>
  <si>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</si>
  <si>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</si>
  <si>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</si>
  <si>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</si>
  <si>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</si>
  <si>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</si>
  <si>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</si>
  <si>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</si>
  <si>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</si>
  <si>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</si>
  <si>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</si>
  <si>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</si>
  <si>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</si>
  <si>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</si>
  <si>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</si>
  <si>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</si>
  <si>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</si>
  <si>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</si>
  <si>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</si>
  <si>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</si>
  <si>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</si>
  <si>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</si>
  <si>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</si>
  <si>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</si>
  <si>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</si>
  <si>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</si>
  <si>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</si>
  <si>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</si>
  <si>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</si>
  <si>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</si>
  <si>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</si>
  <si>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</si>
  <si>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</si>
  <si>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</si>
  <si>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</si>
  <si>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</si>
  <si>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</si>
  <si>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</si>
  <si>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</si>
  <si>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</si>
  <si>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</si>
  <si>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</si>
  <si>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</si>
  <si>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</si>
  <si>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</si>
  <si>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</si>
  <si>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</si>
  <si>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</si>
  <si>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</si>
  <si>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</si>
  <si>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</si>
  <si>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</si>
  <si>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</si>
  <si>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</si>
  <si>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</si>
  <si>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</si>
  <si>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</si>
  <si>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</si>
  <si>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</si>
  <si>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</si>
  <si>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</si>
  <si>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</si>
  <si>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</si>
  <si>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</si>
  <si>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</si>
  <si>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</si>
  <si>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</si>
  <si>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</si>
  <si>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</si>
  <si>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</si>
  <si>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</si>
  <si>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</si>
  <si>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</si>
  <si>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</si>
  <si>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</si>
  <si>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</si>
  <si>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</si>
  <si>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</si>
  <si>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</si>
  <si>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</si>
  <si>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</si>
  <si>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</si>
  <si>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</si>
  <si>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</si>
  <si>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</si>
  <si>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</si>
  <si>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</si>
  <si>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</si>
  <si>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</si>
  <si>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</si>
  <si>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</si>
  <si>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</si>
  <si>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</si>
  <si>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</si>
  <si>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</si>
  <si>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</si>
  <si>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</si>
  <si>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</si>
  <si>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</si>
  <si>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</si>
  <si>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</si>
  <si>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</si>
  <si>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</si>
  <si>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</si>
  <si>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</si>
  <si>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</si>
  <si>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</si>
  <si>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</si>
  <si>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</si>
  <si>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</si>
  <si>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</si>
  <si>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</si>
  <si>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</si>
  <si>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</si>
  <si>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</si>
  <si>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</si>
  <si>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</si>
  <si>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</si>
  <si>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</si>
  <si>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</si>
  <si>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</si>
  <si>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</si>
  <si>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</si>
  <si>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</si>
  <si>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</si>
  <si>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</si>
  <si>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</si>
  <si>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</si>
  <si>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</si>
  <si>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</si>
  <si>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</si>
  <si>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</si>
  <si>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</si>
  <si>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</si>
  <si>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</si>
  <si>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</si>
  <si>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</si>
  <si>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</si>
  <si>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</si>
  <si>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</si>
  <si>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</si>
  <si>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</si>
  <si>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</si>
  <si>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</si>
  <si>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</si>
  <si>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</si>
  <si>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</si>
  <si>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</si>
  <si>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</si>
  <si>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</si>
  <si>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</si>
  <si>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</si>
  <si>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</si>
  <si>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</si>
  <si>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</si>
  <si>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</si>
  <si>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</si>
  <si>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</si>
  <si>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</si>
  <si>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</si>
  <si>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</si>
  <si>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</si>
  <si>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</si>
  <si>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</si>
  <si>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</si>
  <si>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</si>
  <si>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</si>
  <si>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</si>
  <si>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</si>
  <si>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</si>
  <si>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</si>
  <si>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</si>
  <si>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</si>
  <si>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</si>
  <si>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</si>
  <si>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</si>
  <si>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</si>
  <si>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</si>
  <si>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</si>
  <si>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</si>
  <si>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</si>
  <si>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</si>
  <si>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</si>
  <si>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</si>
  <si>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</si>
  <si>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</si>
  <si>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</si>
  <si>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</si>
  <si>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</si>
  <si>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</si>
  <si>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</si>
  <si>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</si>
  <si>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</si>
  <si>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</si>
  <si>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</si>
  <si>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</si>
  <si>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</si>
  <si>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</si>
  <si>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</si>
  <si>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</si>
  <si>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</si>
  <si>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</si>
  <si>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</si>
  <si>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</si>
  <si>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</si>
  <si>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</si>
  <si>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</si>
  <si>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</si>
  <si>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</si>
  <si>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</si>
  <si>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</si>
  <si>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</si>
  <si>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</si>
  <si>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</si>
  <si>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</si>
  <si>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</si>
  <si>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</si>
  <si>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</si>
  <si>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</si>
  <si>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</si>
  <si>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</si>
  <si>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</si>
  <si>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</si>
  <si>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</si>
  <si>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</si>
  <si>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</si>
  <si>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</si>
  <si>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</si>
  <si>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</si>
  <si>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</si>
  <si>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</si>
  <si>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</si>
  <si>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</si>
  <si>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</si>
  <si>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</si>
  <si>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</si>
  <si>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</si>
  <si>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</si>
  <si>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</si>
  <si>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</si>
  <si>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</si>
  <si>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</si>
  <si>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</si>
  <si>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</si>
  <si>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</si>
  <si>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</si>
  <si>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</si>
  <si>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</si>
  <si>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</si>
  <si>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</si>
  <si>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</si>
  <si>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</si>
  <si>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</si>
  <si>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</si>
  <si>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</si>
  <si>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</si>
  <si>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</si>
  <si>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</si>
  <si>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</si>
  <si>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</si>
  <si>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</si>
  <si>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</si>
  <si>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</si>
  <si>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</si>
  <si>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</si>
  <si>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</si>
  <si>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</si>
  <si>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</si>
  <si>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</si>
  <si>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</si>
  <si>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</si>
  <si>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</si>
  <si>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</si>
  <si>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</si>
  <si>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</si>
  <si>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</si>
  <si>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</si>
  <si>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</si>
  <si>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</si>
  <si>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</si>
  <si>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</si>
  <si>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</si>
  <si>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</si>
  <si>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</si>
  <si>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</si>
  <si>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</si>
  <si>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</si>
  <si>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</si>
  <si>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</si>
  <si>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</si>
  <si>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</si>
  <si>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</si>
  <si>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</si>
  <si>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</si>
  <si>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</si>
  <si>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</si>
  <si>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</si>
  <si>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</si>
  <si>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</si>
  <si>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</si>
  <si>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</si>
  <si>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</si>
  <si>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</si>
  <si>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</si>
  <si>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</si>
  <si>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</si>
  <si>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</si>
  <si>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</si>
  <si>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</si>
  <si>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</si>
  <si>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</si>
  <si>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</si>
  <si>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</si>
  <si>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</si>
  <si>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</si>
  <si>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</si>
  <si>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</si>
  <si>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</si>
  <si>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</si>
  <si>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</si>
  <si>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</si>
  <si>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</si>
  <si>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</si>
  <si>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</si>
  <si>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</si>
  <si>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</si>
  <si>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</si>
  <si>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</si>
  <si>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</si>
  <si>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</si>
  <si>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</si>
  <si>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</si>
  <si>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</si>
  <si>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</si>
  <si>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</si>
  <si>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</si>
  <si>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</si>
  <si>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</si>
  <si>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</si>
  <si>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</si>
  <si>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</si>
  <si>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</si>
  <si>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</si>
  <si>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</si>
  <si>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</si>
  <si>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</si>
  <si>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</si>
  <si>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</si>
  <si>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</si>
  <si>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</si>
  <si>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</si>
  <si>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</si>
  <si>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</si>
  <si>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</si>
  <si>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</si>
  <si>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</si>
  <si>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</si>
  <si>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</si>
  <si>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</si>
  <si>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</si>
  <si>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</si>
  <si>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</si>
  <si>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</si>
  <si>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</si>
  <si>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</si>
  <si>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</si>
  <si>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</si>
  <si>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</si>
  <si>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</si>
  <si>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</si>
  <si>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</si>
  <si>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</si>
  <si>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</si>
  <si>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</si>
  <si>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</si>
  <si>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</si>
  <si>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</si>
  <si>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</si>
  <si>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</si>
  <si>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</si>
  <si>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</si>
  <si>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</si>
  <si>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</si>
  <si>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</si>
  <si>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</si>
  <si>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</si>
  <si>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</si>
  <si>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</si>
  <si>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</si>
  <si>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</si>
  <si>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</si>
  <si>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</si>
  <si>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</si>
  <si>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</si>
  <si>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</si>
  <si>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</si>
  <si>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</si>
  <si>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</si>
  <si>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</si>
  <si>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</si>
  <si>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</si>
  <si>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</si>
  <si>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</si>
  <si>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</si>
  <si>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</si>
  <si>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</si>
  <si>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</si>
  <si>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</si>
  <si>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</si>
  <si>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</si>
  <si>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</si>
  <si>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</si>
  <si>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</si>
  <si>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</si>
  <si>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</si>
  <si>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</si>
  <si>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</si>
  <si>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</si>
  <si>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</si>
  <si>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</si>
  <si>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</si>
  <si>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</si>
  <si>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</si>
  <si>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</si>
  <si>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</si>
  <si>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</si>
  <si>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</si>
  <si>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</si>
  <si>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</si>
  <si>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</si>
  <si>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</si>
  <si>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</si>
  <si>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</si>
  <si>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</si>
  <si>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</si>
  <si>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</si>
  <si>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</si>
  <si>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</si>
  <si>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</si>
  <si>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</si>
  <si>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</si>
  <si>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</si>
  <si>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</si>
  <si>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</si>
  <si>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</si>
  <si>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</si>
  <si>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</si>
  <si>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</si>
  <si>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</si>
  <si>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</si>
  <si>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</si>
  <si>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</si>
  <si>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</si>
  <si>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</si>
  <si>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</si>
  <si>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</si>
  <si>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</si>
  <si>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</si>
  <si>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</si>
  <si>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</si>
  <si>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</si>
  <si>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</si>
  <si>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</si>
  <si>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</si>
  <si>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</si>
  <si>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</si>
  <si>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</si>
  <si>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</si>
  <si>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</si>
  <si>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</si>
  <si>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</si>
  <si>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</si>
  <si>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</si>
  <si>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</si>
  <si>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</si>
  <si>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</si>
  <si>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</si>
  <si>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</si>
  <si>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</si>
  <si>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</si>
  <si>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</si>
  <si>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</si>
  <si>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</si>
  <si>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</si>
  <si>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</si>
  <si>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</si>
  <si>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</si>
  <si>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</si>
  <si>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</si>
  <si>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</si>
  <si>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</si>
  <si>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</si>
  <si>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</si>
  <si>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</si>
  <si>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</si>
  <si>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</si>
  <si>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</si>
  <si>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</si>
  <si>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</si>
  <si>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</si>
  <si>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</si>
  <si>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</si>
  <si>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</si>
  <si>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</si>
  <si>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</si>
  <si>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</si>
  <si>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</si>
  <si>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</si>
  <si>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</si>
  <si>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</si>
  <si>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</si>
  <si>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</si>
  <si>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</si>
  <si>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</si>
  <si>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</si>
  <si>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</si>
  <si>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</si>
  <si>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</si>
  <si>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</si>
  <si>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</si>
  <si>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</si>
  <si>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</si>
  <si>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</si>
  <si>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</si>
  <si>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</si>
  <si>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</si>
  <si>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</si>
  <si>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</si>
  <si>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</si>
  <si>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</si>
  <si>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</si>
  <si>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</si>
  <si>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</si>
  <si>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</si>
  <si>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</si>
  <si>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</si>
  <si>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</si>
  <si>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</si>
  <si>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</si>
  <si>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</si>
  <si>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</si>
  <si>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</si>
  <si>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</si>
  <si>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</si>
  <si>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</si>
  <si>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</si>
  <si>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</si>
  <si>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</si>
  <si>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</si>
  <si>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</si>
  <si>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</si>
  <si>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</si>
  <si>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</si>
  <si>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</si>
  <si>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</si>
  <si>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</si>
  <si>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</si>
  <si>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</si>
  <si>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</si>
  <si>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</si>
  <si>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</si>
  <si>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</si>
  <si>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</si>
  <si>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</si>
  <si>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</si>
  <si>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</si>
  <si>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</si>
  <si>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</si>
  <si>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</si>
  <si>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</si>
  <si>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</si>
  <si>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</si>
  <si>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</si>
  <si>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</si>
  <si>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</si>
  <si>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</si>
  <si>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</si>
  <si>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</si>
  <si>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</si>
  <si>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</si>
  <si>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</si>
  <si>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</si>
  <si>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</si>
  <si>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</si>
  <si>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</si>
  <si>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</si>
  <si>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</si>
  <si>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</si>
  <si>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</si>
  <si>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</si>
  <si>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</si>
  <si>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</si>
  <si>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</si>
  <si>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</si>
  <si>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</si>
  <si>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</si>
  <si>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</si>
  <si>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</si>
  <si>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</si>
  <si>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</si>
  <si>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</si>
  <si>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</si>
  <si>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</si>
  <si>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</si>
  <si>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</si>
  <si>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</si>
  <si>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</si>
  <si>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</si>
  <si>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</si>
  <si>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</si>
  <si>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</si>
  <si>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</si>
  <si>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</si>
  <si>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</si>
  <si>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</si>
  <si>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</si>
  <si>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</si>
  <si>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</si>
  <si>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</si>
  <si>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</si>
  <si>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</si>
  <si>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</si>
  <si>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</si>
  <si>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</si>
  <si>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</si>
  <si>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</si>
  <si>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</si>
  <si>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</si>
  <si>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</si>
  <si>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</si>
  <si>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</si>
  <si>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</si>
  <si>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</si>
  <si>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</si>
  <si>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</si>
  <si>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</si>
  <si>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</si>
  <si>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</si>
  <si>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</si>
  <si>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</si>
  <si>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</si>
  <si>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</si>
  <si>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</si>
  <si>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</si>
  <si>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</si>
  <si>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</si>
  <si>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</si>
  <si>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</si>
  <si>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</si>
  <si>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</si>
  <si>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</si>
  <si>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</si>
  <si>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</si>
  <si>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</si>
  <si>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</si>
  <si>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</si>
  <si>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</si>
  <si>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</si>
  <si>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</si>
  <si>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</si>
  <si>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</si>
  <si>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</si>
  <si>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</si>
  <si>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</si>
  <si>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</si>
  <si>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</si>
  <si>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</si>
  <si>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</si>
  <si>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</si>
  <si>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</si>
  <si>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</si>
  <si>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</si>
  <si>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</si>
  <si>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</si>
  <si>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</si>
  <si>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</si>
  <si>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</si>
  <si>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</si>
  <si>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</si>
  <si>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</si>
  <si>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</si>
  <si>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</si>
  <si>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</si>
  <si>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</si>
  <si>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</si>
  <si>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</si>
  <si>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</si>
  <si>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</si>
  <si>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</si>
  <si>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</si>
  <si>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</si>
  <si>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</si>
  <si>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</si>
  <si>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</si>
  <si>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</si>
  <si>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</si>
  <si>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</si>
  <si>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</si>
  <si>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</si>
  <si>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</si>
  <si>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</si>
  <si>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</si>
  <si>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</si>
  <si>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</si>
  <si>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</si>
  <si>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</si>
  <si>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</si>
  <si>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</si>
  <si>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</si>
  <si>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</si>
  <si>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</si>
  <si>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</si>
  <si>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</si>
  <si>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</si>
  <si>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</si>
  <si>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</si>
  <si>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</si>
  <si>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</si>
  <si>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</si>
  <si>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</si>
  <si>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</si>
  <si>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</si>
  <si>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</si>
  <si>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</si>
  <si>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</si>
  <si>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</si>
  <si>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</si>
  <si>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</si>
  <si>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</si>
  <si>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</si>
  <si>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</si>
  <si>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</si>
  <si>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</si>
  <si>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</si>
  <si>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</si>
  <si>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</si>
  <si>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</si>
  <si>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</si>
  <si>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</si>
  <si>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</si>
  <si>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</si>
  <si>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</si>
  <si>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</si>
  <si>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</si>
  <si>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</si>
  <si>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</si>
  <si>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</si>
  <si>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</si>
  <si>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</si>
  <si>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</si>
  <si>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</si>
  <si>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</si>
  <si>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</si>
  <si>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</si>
  <si>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</si>
  <si>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</si>
  <si>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</si>
  <si>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</si>
  <si>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</si>
  <si>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</si>
  <si>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</si>
  <si>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</si>
  <si>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</si>
  <si>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</si>
  <si>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</si>
  <si>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</si>
  <si>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</si>
  <si>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</si>
  <si>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</si>
  <si>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</si>
  <si>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</si>
  <si>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</si>
  <si>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</si>
  <si>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</si>
  <si>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</si>
  <si>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</si>
  <si>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</si>
  <si>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</si>
  <si>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</si>
  <si>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</si>
  <si>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</si>
  <si>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</si>
  <si>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</si>
  <si>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</si>
  <si>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</si>
  <si>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</si>
  <si>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</si>
  <si>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</si>
  <si>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</si>
  <si>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</si>
  <si>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</si>
  <si>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</si>
  <si>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</si>
  <si>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</si>
  <si>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</si>
  <si>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</si>
  <si>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</si>
  <si>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</si>
  <si>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</si>
  <si>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</si>
  <si>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</si>
  <si>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</si>
  <si>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</si>
  <si>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</si>
  <si>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</si>
  <si>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</si>
  <si>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</si>
  <si>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</si>
  <si>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</si>
  <si>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</si>
  <si>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</si>
  <si>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</si>
  <si>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</si>
  <si>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</si>
  <si>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</si>
  <si>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</si>
  <si>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</si>
  <si>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</si>
  <si>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</si>
  <si>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</si>
  <si>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</si>
  <si>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</si>
  <si>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</si>
  <si>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</si>
  <si>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</si>
  <si>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</si>
  <si>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</si>
  <si>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</si>
  <si>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</si>
  <si>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</si>
  <si>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</si>
  <si>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</si>
  <si>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</si>
  <si>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</si>
  <si>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</si>
  <si>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</si>
  <si>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</si>
  <si>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</si>
  <si>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</si>
  <si>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</si>
  <si>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</si>
  <si>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</si>
  <si>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</si>
  <si>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</si>
  <si>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</si>
  <si>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</si>
  <si>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</si>
  <si>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</si>
  <si>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</si>
  <si>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</si>
  <si>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</si>
  <si>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</si>
  <si>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</si>
  <si>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</si>
  <si>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</si>
  <si>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</si>
  <si>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</si>
  <si>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</si>
  <si>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</si>
  <si>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</si>
  <si>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</si>
  <si>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</si>
  <si>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</si>
  <si>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</si>
  <si>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</si>
  <si>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</si>
  <si>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</si>
  <si>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</si>
  <si>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</si>
  <si>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</si>
  <si>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</si>
  <si>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</si>
  <si>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</si>
  <si>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</si>
  <si>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</si>
  <si>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</si>
  <si>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</si>
  <si>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</si>
  <si>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</si>
  <si>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</si>
  <si>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</si>
  <si>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</si>
  <si>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</si>
  <si>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</si>
  <si>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</si>
  <si>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</si>
  <si>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</si>
  <si>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</si>
  <si>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</si>
  <si>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</si>
  <si>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</si>
  <si>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</si>
  <si>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</si>
  <si>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</si>
  <si>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</si>
  <si>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</si>
  <si>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</si>
  <si>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</si>
  <si>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</si>
  <si>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</si>
  <si>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</si>
  <si>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</si>
  <si>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</si>
  <si>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</si>
  <si>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</si>
  <si>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</si>
  <si>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</si>
  <si>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</si>
  <si>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</si>
  <si>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</si>
  <si>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</si>
  <si>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</si>
  <si>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</si>
  <si>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</si>
  <si>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</si>
  <si>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</si>
  <si>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</si>
  <si>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</si>
  <si>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</si>
  <si>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</si>
  <si>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</si>
  <si>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</si>
  <si>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</si>
  <si>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</si>
  <si>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</si>
  <si>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</si>
  <si>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</si>
  <si>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</si>
  <si>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</si>
  <si>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</si>
  <si>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</si>
  <si>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</si>
  <si>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</si>
  <si>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</si>
  <si>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</si>
  <si>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</si>
  <si>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</si>
  <si>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</si>
  <si>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</si>
  <si>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</si>
  <si>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</si>
  <si>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</si>
  <si>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</si>
  <si>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</si>
  <si>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</si>
  <si>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</si>
  <si>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</si>
  <si>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</si>
  <si>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</si>
  <si>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</si>
  <si>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</si>
  <si>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</si>
  <si>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</si>
  <si>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</si>
  <si>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</si>
  <si>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</si>
  <si>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</si>
  <si>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</si>
  <si>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</si>
  <si>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</si>
  <si>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</si>
  <si>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</si>
  <si>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</si>
  <si>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</si>
  <si>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</si>
  <si>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</si>
  <si>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</si>
  <si>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</si>
  <si>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</si>
  <si>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</si>
  <si>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</si>
  <si>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</si>
  <si>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</si>
  <si>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</si>
  <si>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</si>
  <si>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</si>
  <si>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</si>
  <si>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</si>
  <si>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</si>
  <si>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</si>
  <si>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</si>
  <si>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</si>
  <si>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</si>
  <si>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</si>
  <si>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</si>
  <si>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</si>
  <si>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</si>
  <si>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</si>
  <si>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</si>
  <si>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</si>
  <si>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</si>
  <si>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</si>
  <si>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</si>
  <si>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</si>
  <si>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</si>
  <si>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</si>
  <si>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</si>
  <si>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</si>
  <si>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</si>
  <si>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</si>
  <si>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</si>
  <si>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</si>
  <si>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</si>
  <si>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</si>
  <si>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</si>
  <si>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</si>
  <si>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</si>
  <si>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</si>
  <si>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</si>
  <si>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</si>
  <si>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</si>
  <si>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</si>
  <si>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</si>
  <si>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</si>
  <si>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</si>
  <si>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</si>
  <si>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</si>
  <si>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</si>
  <si>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</si>
  <si>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</si>
  <si>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</si>
  <si>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</si>
  <si>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</si>
  <si>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</si>
  <si>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</si>
  <si>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</si>
  <si>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</si>
  <si>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</si>
  <si>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</si>
  <si>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</si>
  <si>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</si>
  <si>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</si>
  <si>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</si>
  <si>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</si>
  <si>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</si>
  <si>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</si>
  <si>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</si>
  <si>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</si>
  <si>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</si>
  <si>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</si>
  <si>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</si>
  <si>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</si>
  <si>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</si>
  <si>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</si>
  <si>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</si>
  <si>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</si>
  <si>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</si>
  <si>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</si>
  <si>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</si>
  <si>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</si>
  <si>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</si>
  <si>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</si>
  <si>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</si>
  <si>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</si>
  <si>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</si>
  <si>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</si>
  <si>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</si>
  <si>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</si>
  <si>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</si>
  <si>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</si>
  <si>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</si>
  <si>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</si>
  <si>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</si>
  <si>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</si>
  <si>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</si>
  <si>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</si>
  <si>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</si>
  <si>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</si>
  <si>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</si>
  <si>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</si>
  <si>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</si>
  <si>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</si>
  <si>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</si>
  <si>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</si>
  <si>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</si>
  <si>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</si>
  <si>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</si>
  <si>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</si>
  <si>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</si>
  <si>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</si>
  <si>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</si>
  <si>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</si>
  <si>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</si>
  <si>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</si>
  <si>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</si>
  <si>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</si>
  <si>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</si>
  <si>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</si>
  <si>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</si>
  <si>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</si>
  <si>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</si>
  <si>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</si>
  <si>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</si>
  <si>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</si>
  <si>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</si>
  <si>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</si>
  <si>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</si>
  <si>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</si>
  <si>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</si>
  <si>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</si>
  <si>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</si>
  <si>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</si>
  <si>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</si>
  <si>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</si>
  <si>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</si>
  <si>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</si>
  <si>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</si>
  <si>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</si>
  <si>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</si>
  <si>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</si>
  <si>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</si>
  <si>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</si>
  <si>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</si>
  <si>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</si>
  <si>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</si>
  <si>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</si>
  <si>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</si>
  <si>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</si>
  <si>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</si>
  <si>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</si>
  <si>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</si>
  <si>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</si>
  <si>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</si>
  <si>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</si>
  <si>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</si>
  <si>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</si>
  <si>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</si>
  <si>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</si>
  <si>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</si>
  <si>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</si>
  <si>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</si>
  <si>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</si>
  <si>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</si>
  <si>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</si>
  <si>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</si>
  <si>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</si>
  <si>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</si>
  <si>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</si>
  <si>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</si>
  <si>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</si>
  <si>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</si>
  <si>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</si>
  <si>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</si>
  <si>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</si>
  <si>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</si>
  <si>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</si>
  <si>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</si>
  <si>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</si>
  <si>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</si>
  <si>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</si>
  <si>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</si>
  <si>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</si>
  <si>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</si>
  <si>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</si>
  <si>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</si>
  <si>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</si>
  <si>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</si>
  <si>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</si>
  <si>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</si>
  <si>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</si>
  <si>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</si>
  <si>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</si>
  <si>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</si>
  <si>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</si>
  <si>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</si>
  <si>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</si>
  <si>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</si>
  <si>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</si>
  <si>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</si>
  <si>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</si>
  <si>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</si>
  <si>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</si>
  <si>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</si>
  <si>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</si>
  <si>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</si>
  <si>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</si>
  <si>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</si>
  <si>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</si>
  <si>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</si>
  <si>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</si>
  <si>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</si>
  <si>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</si>
  <si>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</si>
  <si>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</si>
  <si>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</si>
  <si>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</si>
  <si>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</si>
  <si>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</si>
  <si>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</si>
  <si>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</si>
  <si>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</si>
  <si>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</si>
  <si>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</si>
  <si>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</si>
  <si>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</si>
  <si>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</si>
  <si>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</si>
  <si>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</si>
  <si>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</si>
  <si>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</si>
  <si>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</si>
  <si>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</si>
  <si>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</si>
  <si>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</si>
  <si>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</si>
  <si>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</si>
  <si>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</si>
  <si>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</si>
  <si>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</si>
  <si>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</si>
  <si>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</si>
  <si>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</si>
  <si>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</si>
  <si>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</si>
  <si>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</si>
  <si>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</si>
  <si>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</si>
  <si>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</si>
  <si>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</si>
  <si>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</si>
  <si>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</si>
  <si>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</si>
  <si>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</si>
  <si>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</si>
  <si>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</si>
  <si>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</si>
  <si>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</si>
  <si>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</si>
  <si>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</si>
  <si>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</si>
  <si>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</si>
  <si>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</si>
  <si>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</si>
  <si>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</si>
  <si>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</si>
  <si>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</si>
  <si>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</si>
  <si>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</si>
  <si>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</si>
  <si>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</si>
  <si>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</si>
  <si>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</si>
  <si>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</si>
  <si>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</si>
  <si>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</si>
  <si>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</si>
  <si>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</si>
  <si>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</si>
  <si>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</si>
  <si>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</si>
  <si>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</si>
  <si>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</si>
  <si>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</si>
  <si>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</si>
  <si>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</si>
  <si>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</si>
  <si>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</si>
  <si>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</si>
  <si>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</si>
  <si>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</si>
  <si>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</si>
  <si>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</si>
  <si>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</si>
  <si>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</si>
  <si>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</si>
  <si>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</si>
  <si>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</si>
  <si>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</si>
  <si>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</si>
  <si>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</si>
  <si>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</si>
  <si>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</si>
  <si>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</si>
  <si>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</si>
  <si>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</si>
  <si>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</si>
  <si>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</si>
  <si>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</si>
  <si>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</si>
  <si>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</si>
  <si>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</si>
  <si>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</si>
  <si>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</si>
  <si>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</si>
  <si>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</si>
  <si>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</si>
  <si>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</si>
  <si>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</si>
  <si>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</si>
  <si>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</si>
  <si>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</si>
  <si>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</si>
  <si>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</si>
  <si>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</si>
  <si>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</si>
  <si>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</si>
  <si>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</si>
  <si>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</si>
  <si>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</si>
  <si>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</si>
  <si>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</si>
  <si>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</si>
  <si>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</si>
  <si>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</si>
  <si>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</si>
  <si>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</si>
  <si>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</si>
  <si>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</si>
  <si>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</si>
  <si>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</si>
  <si>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</si>
  <si>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</si>
  <si>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</si>
  <si>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</si>
  <si>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</si>
  <si>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</si>
  <si>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</si>
  <si>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</si>
  <si>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</si>
  <si>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</si>
  <si>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</si>
  <si>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</si>
  <si>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</si>
  <si>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</si>
  <si>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</si>
  <si>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</si>
  <si>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</si>
  <si>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</si>
  <si>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</si>
  <si>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</si>
  <si>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</si>
  <si>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</si>
  <si>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</si>
  <si>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</si>
  <si>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</si>
  <si>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</si>
  <si>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</si>
  <si>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</si>
  <si>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</si>
  <si>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</si>
  <si>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</si>
  <si>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</si>
  <si>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</si>
  <si>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</si>
  <si>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</si>
  <si>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</si>
  <si>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</si>
  <si>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</si>
  <si>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</si>
  <si>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</si>
  <si>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</si>
  <si>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</si>
  <si>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</si>
  <si>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</si>
  <si>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</si>
  <si>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</si>
  <si>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</si>
  <si>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</si>
  <si>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</si>
  <si>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</si>
  <si>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</si>
  <si>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</si>
  <si>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</si>
  <si>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</si>
  <si>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</si>
  <si>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</si>
  <si>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</si>
  <si>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</si>
  <si>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</si>
  <si>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</si>
  <si>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</si>
  <si>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</si>
  <si>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</si>
  <si>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</si>
  <si>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</si>
  <si>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</si>
  <si>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</si>
  <si>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</si>
  <si>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</si>
  <si>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</si>
  <si>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</si>
  <si>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</si>
  <si>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</si>
  <si>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</si>
  <si>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</si>
  <si>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</si>
  <si>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</si>
  <si>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</si>
  <si>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</si>
  <si>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</si>
  <si>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</si>
  <si>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</si>
  <si>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</si>
  <si>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</si>
  <si>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</si>
  <si>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</si>
  <si>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</si>
  <si>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</si>
  <si>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</si>
  <si>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</si>
  <si>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</si>
  <si>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</si>
  <si>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</si>
  <si>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</si>
  <si>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</si>
  <si>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</si>
  <si>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</si>
  <si>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</si>
  <si>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</si>
  <si>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</si>
  <si>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</si>
  <si>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</si>
  <si>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</si>
  <si>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</si>
  <si>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</si>
  <si>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</si>
  <si>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</si>
  <si>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</si>
  <si>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</si>
  <si>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</si>
  <si>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</si>
  <si>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</si>
  <si>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</si>
  <si>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</si>
  <si>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</si>
  <si>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</si>
  <si>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</si>
  <si>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</si>
  <si>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</si>
  <si>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</si>
  <si>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</si>
  <si>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</si>
  <si>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</si>
  <si>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</si>
  <si>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</si>
  <si>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</si>
  <si>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</si>
  <si>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</si>
  <si>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</si>
  <si>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</si>
  <si>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</si>
  <si>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</si>
  <si>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</si>
  <si>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</si>
  <si>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</si>
  <si>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</si>
  <si>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</si>
  <si>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</si>
  <si>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</si>
  <si>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</si>
  <si>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</si>
  <si>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</si>
  <si>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</si>
  <si>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</si>
  <si>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</si>
  <si>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</si>
  <si>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</si>
  <si>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</si>
  <si>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</si>
  <si>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</si>
  <si>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</si>
  <si>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</si>
  <si>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</si>
  <si>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</si>
  <si>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</si>
  <si>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</si>
  <si>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</si>
  <si>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</si>
  <si>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</si>
  <si>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</si>
  <si>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</si>
  <si>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</si>
  <si>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</si>
  <si>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</si>
  <si>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</si>
  <si>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</si>
  <si>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</si>
  <si>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</si>
  <si>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</si>
  <si>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</si>
  <si>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</si>
  <si>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</si>
  <si>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</si>
  <si>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</si>
  <si>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</si>
  <si>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</si>
  <si>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</si>
  <si>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</si>
  <si>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</si>
  <si>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</si>
  <si>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</si>
  <si>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</si>
  <si>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</si>
  <si>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</si>
  <si>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</si>
  <si>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</si>
  <si>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</si>
  <si>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</si>
  <si>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</si>
  <si>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</si>
  <si>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</si>
  <si>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</si>
  <si>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</si>
  <si>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</si>
  <si>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</si>
  <si>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</si>
  <si>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</si>
  <si>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</si>
  <si>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</si>
  <si>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</si>
  <si>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</si>
  <si>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</si>
  <si>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</si>
  <si>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</si>
  <si>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</si>
  <si>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</si>
  <si>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</si>
  <si>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</si>
  <si>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</si>
  <si>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</si>
  <si>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</si>
  <si>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</si>
  <si>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</si>
  <si>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</si>
  <si>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</si>
  <si>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</si>
  <si>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</si>
  <si>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</si>
  <si>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</si>
  <si>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</si>
  <si>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</si>
  <si>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</si>
  <si>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</si>
  <si>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</si>
  <si>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</si>
  <si>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</si>
  <si>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</si>
  <si>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</si>
  <si>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</si>
  <si>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</si>
  <si>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</si>
  <si>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</si>
  <si>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</si>
  <si>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</si>
  <si>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</si>
  <si>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</si>
  <si>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</si>
  <si>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</si>
  <si>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</si>
  <si>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</si>
  <si>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</si>
  <si>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</si>
  <si>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</si>
  <si>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</si>
  <si>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</si>
  <si>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</si>
  <si>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</si>
  <si>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</si>
  <si>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</si>
  <si>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</si>
  <si>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</si>
  <si>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</si>
  <si>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</si>
  <si>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</si>
  <si>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</si>
  <si>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</si>
  <si>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</si>
  <si>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</si>
  <si>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</si>
  <si>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</si>
  <si>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</si>
  <si>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</si>
  <si>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</si>
  <si>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</si>
  <si>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</si>
  <si>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</si>
  <si>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</si>
  <si>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</si>
  <si>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</si>
  <si>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</si>
  <si>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</si>
  <si>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</si>
  <si>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</si>
  <si>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</si>
  <si>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</si>
  <si>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</si>
  <si>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</si>
  <si>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</si>
  <si>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</si>
  <si>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</si>
  <si>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</si>
  <si>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</si>
  <si>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</si>
  <si>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</si>
  <si>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</si>
  <si>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</si>
  <si>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</si>
  <si>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</si>
  <si>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</si>
  <si>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</si>
  <si>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</si>
  <si>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</si>
  <si>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</si>
  <si>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</si>
  <si>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</si>
  <si>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</si>
  <si>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</si>
  <si>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</si>
  <si>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</si>
  <si>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</si>
  <si>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</si>
  <si>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</si>
  <si>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</si>
  <si>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</si>
  <si>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</si>
  <si>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</si>
  <si>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</si>
  <si>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</si>
  <si>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</si>
  <si>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</si>
  <si>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</si>
  <si>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</si>
  <si>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</si>
  <si>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</si>
  <si>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</si>
  <si>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</si>
  <si>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</si>
  <si>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</si>
  <si>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</si>
  <si>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</si>
  <si>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</si>
  <si>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</si>
  <si>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</si>
  <si>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</si>
  <si>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</si>
  <si>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</si>
  <si>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</si>
  <si>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</si>
  <si>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</si>
  <si>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</si>
  <si>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</si>
  <si>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</si>
  <si>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</si>
  <si>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</si>
  <si>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</si>
  <si>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</si>
  <si>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</si>
  <si>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</si>
  <si>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</si>
  <si>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</si>
  <si>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</si>
  <si>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</si>
  <si>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</si>
  <si>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</si>
  <si>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</si>
  <si>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</si>
  <si>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</si>
  <si>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</si>
  <si>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</si>
  <si>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</si>
  <si>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</si>
  <si>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</si>
  <si>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</si>
  <si>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</si>
  <si>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</si>
  <si>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</si>
  <si>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</si>
  <si>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</si>
  <si>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</si>
  <si>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</si>
  <si>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</si>
  <si>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</si>
  <si>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</si>
  <si>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</si>
  <si>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</si>
  <si>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</si>
  <si>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</si>
  <si>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</si>
  <si>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</si>
  <si>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</si>
  <si>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</si>
  <si>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</si>
  <si>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</si>
  <si>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</si>
  <si>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</si>
  <si>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</si>
  <si>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</si>
  <si>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</si>
  <si>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</si>
  <si>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</si>
  <si>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</si>
  <si>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</si>
  <si>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</si>
  <si>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</si>
  <si>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</si>
  <si>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</si>
  <si>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</si>
  <si>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</si>
  <si>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</si>
  <si>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</si>
  <si>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</si>
  <si>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</si>
  <si>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</si>
  <si>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</si>
  <si>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</si>
  <si>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</si>
  <si>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</si>
  <si>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</si>
  <si>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</si>
  <si>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</si>
  <si>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</si>
  <si>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</si>
  <si>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</si>
  <si>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</si>
  <si>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</si>
  <si>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</si>
  <si>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</si>
  <si>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</si>
  <si>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</si>
  <si>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</si>
  <si>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</si>
  <si>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</si>
  <si>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</si>
  <si>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</si>
  <si>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</si>
  <si>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</si>
  <si>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</si>
  <si>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</si>
  <si>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</si>
  <si>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</si>
  <si>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</si>
  <si>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</si>
  <si>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</si>
  <si>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</si>
  <si>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</si>
  <si>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</si>
  <si>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</si>
  <si>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</si>
  <si>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</si>
  <si>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</si>
  <si>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</si>
  <si>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</si>
  <si>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</si>
  <si>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</si>
  <si>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</si>
  <si>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</si>
  <si>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</si>
  <si>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</si>
  <si>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</si>
  <si>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</si>
  <si>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</si>
  <si>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</si>
  <si>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</si>
  <si>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</si>
  <si>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</si>
  <si>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</si>
  <si>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</si>
  <si>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</si>
  <si>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</si>
  <si>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</si>
  <si>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</si>
  <si>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</si>
  <si>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</si>
  <si>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</si>
  <si>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</si>
  <si>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</si>
  <si>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</si>
  <si>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</si>
  <si>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</si>
  <si>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</si>
  <si>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</si>
  <si>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</si>
  <si>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</si>
  <si>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</si>
  <si>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</si>
  <si>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</si>
  <si>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</si>
  <si>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</si>
  <si>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</si>
  <si>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</si>
  <si>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</si>
  <si>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</si>
  <si>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</si>
  <si>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</si>
  <si>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</si>
  <si>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</si>
  <si>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</si>
  <si>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</si>
  <si>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</si>
  <si>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</si>
  <si>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</si>
  <si>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</si>
  <si>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</si>
  <si>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</si>
  <si>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</si>
  <si>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</si>
  <si>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</si>
  <si>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</si>
  <si>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</si>
  <si>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</si>
  <si>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</si>
  <si>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</si>
  <si>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</si>
  <si>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</si>
  <si>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</si>
  <si>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</si>
  <si>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</si>
  <si>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</si>
  <si>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</si>
  <si>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</si>
  <si>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</si>
  <si>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</si>
  <si>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</si>
  <si>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</si>
  <si>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</si>
  <si>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</si>
  <si>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</si>
  <si>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</si>
  <si>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</si>
  <si>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</si>
  <si>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</si>
  <si>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</si>
  <si>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</si>
  <si>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</si>
  <si>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</si>
  <si>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</si>
  <si>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</si>
  <si>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</si>
  <si>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</si>
  <si>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</si>
  <si>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</si>
  <si>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</si>
  <si>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</si>
  <si>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</si>
  <si>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</si>
  <si>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</si>
  <si>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</si>
  <si>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</si>
  <si>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</si>
  <si>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</si>
  <si>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</si>
  <si>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</si>
  <si>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</si>
  <si>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</si>
  <si>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</si>
  <si>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</si>
  <si>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</si>
  <si>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</si>
  <si>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</si>
  <si>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</si>
  <si>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</si>
  <si>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</si>
  <si>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</si>
  <si>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</si>
  <si>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</si>
  <si>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</si>
  <si>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</si>
  <si>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</si>
  <si>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</si>
  <si>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</si>
  <si>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</si>
  <si>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</si>
  <si>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</si>
  <si>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</si>
  <si>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</si>
  <si>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</si>
  <si>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</si>
  <si>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</si>
  <si>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</si>
  <si>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</si>
  <si>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</si>
  <si>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</si>
  <si>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</si>
  <si>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</si>
  <si>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</si>
  <si>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</si>
  <si>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</si>
  <si>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</si>
  <si>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</si>
  <si>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</si>
  <si>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</si>
  <si>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</si>
  <si>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</si>
  <si>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</si>
  <si>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</si>
  <si>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</si>
  <si>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</si>
  <si>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</si>
  <si>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</si>
  <si>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</si>
  <si>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</si>
  <si>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</si>
  <si>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</si>
  <si>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</si>
  <si>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</si>
  <si>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</si>
  <si>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</si>
  <si>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</si>
  <si>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</si>
  <si>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</si>
  <si>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</si>
  <si>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</si>
  <si>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</si>
  <si>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</si>
  <si>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</si>
  <si>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</si>
  <si>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</si>
  <si>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</si>
  <si>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</si>
  <si>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</si>
  <si>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</si>
  <si>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</si>
  <si>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</si>
  <si>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</si>
  <si>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</si>
  <si>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</si>
  <si>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</si>
  <si>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</si>
  <si>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</si>
  <si>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</si>
  <si>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</si>
  <si>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</si>
  <si>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</si>
  <si>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</si>
  <si>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</si>
  <si>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</si>
  <si>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</si>
  <si>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</si>
  <si>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</si>
  <si>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</si>
  <si>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</si>
  <si>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</si>
  <si>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</si>
  <si>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</si>
  <si>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</si>
  <si>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</si>
  <si>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</si>
  <si>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</si>
  <si>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</si>
  <si>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</si>
  <si>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</si>
  <si>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</si>
  <si>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</si>
  <si>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</si>
  <si>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</si>
  <si>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</si>
  <si>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</si>
  <si>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</si>
  <si>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</si>
  <si>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</si>
  <si>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</si>
  <si>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</si>
  <si>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</si>
  <si>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</si>
  <si>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</si>
  <si>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</si>
  <si>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</si>
  <si>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</si>
  <si>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</si>
  <si>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</si>
  <si>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</si>
  <si>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</si>
  <si>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</si>
  <si>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</si>
  <si>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</si>
  <si>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</si>
  <si>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</si>
  <si>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</si>
  <si>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</si>
  <si>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</si>
  <si>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</si>
  <si>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</si>
  <si>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</si>
  <si>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</si>
  <si>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</si>
  <si>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</si>
  <si>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</si>
  <si>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</si>
  <si>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</si>
  <si>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</si>
  <si>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</si>
  <si>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</si>
  <si>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</si>
  <si>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</si>
  <si>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</si>
  <si>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</si>
  <si>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</si>
  <si>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</si>
  <si>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</si>
  <si>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</si>
  <si>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</si>
  <si>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</si>
  <si>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</si>
  <si>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</si>
  <si>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</si>
  <si>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</si>
  <si>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</si>
  <si>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</si>
  <si>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</si>
  <si>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</si>
  <si>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</si>
  <si>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</si>
  <si>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</si>
  <si>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</si>
  <si>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</si>
  <si>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</si>
  <si>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</si>
  <si>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</si>
  <si>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</si>
  <si>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</si>
  <si>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</si>
  <si>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</si>
  <si>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</si>
  <si>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</si>
  <si>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</si>
  <si>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</si>
  <si>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</si>
  <si>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</si>
  <si>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</si>
  <si>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</si>
  <si>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</si>
  <si>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</si>
  <si>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</si>
  <si>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</si>
  <si>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</si>
  <si>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</si>
  <si>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</si>
  <si>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</si>
  <si>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</si>
  <si>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</si>
  <si>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</si>
  <si>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</si>
  <si>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</si>
  <si>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</si>
  <si>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</si>
  <si>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</si>
  <si>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</si>
  <si>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</si>
  <si>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</si>
  <si>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</si>
  <si>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</si>
  <si>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</si>
  <si>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</si>
  <si>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</si>
  <si>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</si>
  <si>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</si>
  <si>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</si>
  <si>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</si>
  <si>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</si>
  <si>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</si>
  <si>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</si>
  <si>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</si>
  <si>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</si>
  <si>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</si>
  <si>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</si>
  <si>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</si>
  <si>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</si>
  <si>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</si>
  <si>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</si>
  <si>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</si>
  <si>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</si>
  <si>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</si>
  <si>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</si>
  <si>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</si>
  <si>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</si>
  <si>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</si>
  <si>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</si>
  <si>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</si>
  <si>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</si>
  <si>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</si>
  <si>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</si>
  <si>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</si>
  <si>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</si>
  <si>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</si>
  <si>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</si>
  <si>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</si>
  <si>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</si>
  <si>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</si>
  <si>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</si>
  <si>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</si>
  <si>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</si>
  <si>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</si>
  <si>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</si>
  <si>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</si>
  <si>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</si>
  <si>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</si>
  <si>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</si>
  <si>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</si>
  <si>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</si>
  <si>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</si>
  <si>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</si>
  <si>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</si>
  <si>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</si>
  <si>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</si>
  <si>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</si>
  <si>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</si>
  <si>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</si>
  <si>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</si>
  <si>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</si>
  <si>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</si>
  <si>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</si>
  <si>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</si>
  <si>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</si>
  <si>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</si>
  <si>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</si>
  <si>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</si>
  <si>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</si>
  <si>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</si>
  <si>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</si>
  <si>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</si>
  <si>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</si>
  <si>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</si>
  <si>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</si>
  <si>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</si>
  <si>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</si>
  <si>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</si>
  <si>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</si>
  <si>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</si>
  <si>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</si>
  <si>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</si>
  <si>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</si>
  <si>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</si>
  <si>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</si>
  <si>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</si>
  <si>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</si>
  <si>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</si>
  <si>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</si>
  <si>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</si>
  <si>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</si>
  <si>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</si>
  <si>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</si>
  <si>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</si>
  <si>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</si>
  <si>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</si>
  <si>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</si>
  <si>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</si>
  <si>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</si>
  <si>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</si>
  <si>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</si>
  <si>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</si>
  <si>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</si>
  <si>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</si>
  <si>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</si>
  <si>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</si>
  <si>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</si>
  <si>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</si>
  <si>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</si>
  <si>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</si>
  <si>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</si>
  <si>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</si>
  <si>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</si>
  <si>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</si>
  <si>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</si>
  <si>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</si>
  <si>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</si>
  <si>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</si>
  <si>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</si>
  <si>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</si>
  <si>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</si>
  <si>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</si>
  <si>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</si>
  <si>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</si>
  <si>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</si>
  <si>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</si>
  <si>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</si>
  <si>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</si>
  <si>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</si>
  <si>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</si>
  <si>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</si>
  <si>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</si>
  <si>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</si>
  <si>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</si>
  <si>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</si>
  <si>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</si>
  <si>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</si>
  <si>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</si>
  <si>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</si>
  <si>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</si>
  <si>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</si>
  <si>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</si>
  <si>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</si>
  <si>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</si>
  <si>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</si>
  <si>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</si>
  <si>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</si>
  <si>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</si>
  <si>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</si>
  <si>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</si>
  <si>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</si>
  <si>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</si>
  <si>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</si>
  <si>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</si>
  <si>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</si>
  <si>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</si>
  <si>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</si>
  <si>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</si>
  <si>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</si>
  <si>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</si>
  <si>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</si>
  <si>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</si>
  <si>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</si>
  <si>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</si>
  <si>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</si>
  <si>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</si>
  <si>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</si>
  <si>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</si>
  <si>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</si>
  <si>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</si>
  <si>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</si>
  <si>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</si>
  <si>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</si>
  <si>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</si>
  <si>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</si>
  <si>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</si>
  <si>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</si>
  <si>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</si>
  <si>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</si>
  <si>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</si>
  <si>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</si>
  <si>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</si>
  <si>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</si>
  <si>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</si>
  <si>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</si>
  <si>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</si>
  <si>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</si>
  <si>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</si>
  <si>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</si>
  <si>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</si>
  <si>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</si>
  <si>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</si>
  <si>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</si>
  <si>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</si>
  <si>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</si>
  <si>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</si>
  <si>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</si>
  <si>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</si>
  <si>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</si>
  <si>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</si>
  <si>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</si>
  <si>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</si>
  <si>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</si>
  <si>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</si>
  <si>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</si>
  <si>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</si>
  <si>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</si>
  <si>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</si>
  <si>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</si>
  <si>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</si>
  <si>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</si>
  <si>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</si>
  <si>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</si>
  <si>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</si>
  <si>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</si>
  <si>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</si>
  <si>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</si>
  <si>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</si>
  <si>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</si>
  <si>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</si>
  <si>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</si>
  <si>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</si>
  <si>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</si>
  <si>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</si>
  <si>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</si>
  <si>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</si>
  <si>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</si>
  <si>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</si>
  <si>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</si>
  <si>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</si>
  <si>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</si>
  <si>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</si>
  <si>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</si>
  <si>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</si>
  <si>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</si>
  <si>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</si>
  <si>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</si>
  <si>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</si>
  <si>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</si>
  <si>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</si>
  <si>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</si>
  <si>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</si>
  <si>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</si>
  <si>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</si>
  <si>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</si>
  <si>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</si>
  <si>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</si>
  <si>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</si>
  <si>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</si>
  <si>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</si>
  <si>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</si>
  <si>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</si>
  <si>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</si>
  <si>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</si>
  <si>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</si>
  <si>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</si>
  <si>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</si>
  <si>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</si>
  <si>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</si>
  <si>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</si>
  <si>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</si>
  <si>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</si>
  <si>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</si>
  <si>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</si>
  <si>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</si>
  <si>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</si>
  <si>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</si>
  <si>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</si>
  <si>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</si>
  <si>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</si>
  <si>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</si>
  <si>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</si>
  <si>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</si>
  <si>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</si>
  <si>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</si>
  <si>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</si>
  <si>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</si>
  <si>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</si>
  <si>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</si>
  <si>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</si>
  <si>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</si>
  <si>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</si>
  <si>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</si>
  <si>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</si>
  <si>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</si>
  <si>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</si>
  <si>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</si>
  <si>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</si>
  <si>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</si>
  <si>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</si>
  <si>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</si>
  <si>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</si>
  <si>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</si>
  <si>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</si>
  <si>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</si>
  <si>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</si>
  <si>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</si>
  <si>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</si>
  <si>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</si>
  <si>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</si>
  <si>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</si>
  <si>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</si>
  <si>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</si>
  <si>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</si>
  <si>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</si>
  <si>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</si>
  <si>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</si>
  <si>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</si>
  <si>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</si>
  <si>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</si>
  <si>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</si>
  <si>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</si>
  <si>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</si>
  <si>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</si>
  <si>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</si>
  <si>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</si>
  <si>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</si>
  <si>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</si>
  <si>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</si>
  <si>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</si>
  <si>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</si>
  <si>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</si>
  <si>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</si>
  <si>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</si>
  <si>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</si>
  <si>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</si>
  <si>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</si>
  <si>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</si>
  <si>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</si>
  <si>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</si>
  <si>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</si>
  <si>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</si>
  <si>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</si>
  <si>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</si>
  <si>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</si>
  <si>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</si>
  <si>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</si>
  <si>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</si>
  <si>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</si>
  <si>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</si>
  <si>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</si>
  <si>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</si>
  <si>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</si>
  <si>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</si>
  <si>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</si>
  <si>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</si>
  <si>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</si>
  <si>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</si>
  <si>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</si>
  <si>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</si>
  <si>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</si>
  <si>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</si>
  <si>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</si>
  <si>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</si>
  <si>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</si>
  <si>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</si>
  <si>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</si>
  <si>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</si>
  <si>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</si>
  <si>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</si>
  <si>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</si>
  <si>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</si>
  <si>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</si>
  <si>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</si>
  <si>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</si>
  <si>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</si>
  <si>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</si>
  <si>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</si>
  <si>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</si>
  <si>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</si>
  <si>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</si>
  <si>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</si>
  <si>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</si>
  <si>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</si>
  <si>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</si>
  <si>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</si>
  <si>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</si>
  <si>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</si>
  <si>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</si>
  <si>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</si>
  <si>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</si>
  <si>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</si>
  <si>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</si>
  <si>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</si>
  <si>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</si>
  <si>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</si>
  <si>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</si>
  <si>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</si>
  <si>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</si>
  <si>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</si>
  <si>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</si>
  <si>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</si>
  <si>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</si>
  <si>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</si>
  <si>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</si>
  <si>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</si>
  <si>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</si>
  <si>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</si>
  <si>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</si>
  <si>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</si>
  <si>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</si>
  <si>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</si>
  <si>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</si>
  <si>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</si>
  <si>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</si>
  <si>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</si>
  <si>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</si>
  <si>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</si>
  <si>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</si>
  <si>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</si>
  <si>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</si>
  <si>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</si>
  <si>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</si>
  <si>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</si>
  <si>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</si>
  <si>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</si>
  <si>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</si>
  <si>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</si>
  <si>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</si>
  <si>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</si>
  <si>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</si>
  <si>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</si>
  <si>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</si>
  <si>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</si>
  <si>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</si>
  <si>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</si>
  <si>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</si>
  <si>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</si>
  <si>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</si>
  <si>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</si>
  <si>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</si>
  <si>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</si>
  <si>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</si>
  <si>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</si>
  <si>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</si>
  <si>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</si>
  <si>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</si>
  <si>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</si>
  <si>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</si>
  <si>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</si>
  <si>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</si>
  <si>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</si>
  <si>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</si>
  <si>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</si>
  <si>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</si>
  <si>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</si>
  <si>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</si>
  <si>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</si>
  <si>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</si>
  <si>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</si>
  <si>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</si>
  <si>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</si>
  <si>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</si>
  <si>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</si>
  <si>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</si>
  <si>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</si>
  <si>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</si>
  <si>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</si>
  <si>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</si>
  <si>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</si>
  <si>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</si>
  <si>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</si>
  <si>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</si>
  <si>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</si>
  <si>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</si>
  <si>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</si>
  <si>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</si>
  <si>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</si>
  <si>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</si>
  <si>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</si>
  <si>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</si>
  <si>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</si>
  <si>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</si>
  <si>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</si>
  <si>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</si>
  <si>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</si>
  <si>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</si>
  <si>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</si>
  <si>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</si>
  <si>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</si>
  <si>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</si>
  <si>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</si>
  <si>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</si>
  <si>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</si>
  <si>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</si>
  <si>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</si>
  <si>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</si>
  <si>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</si>
  <si>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</si>
  <si>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</si>
  <si>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</si>
  <si>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</si>
  <si>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</si>
  <si>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</si>
  <si>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</si>
  <si>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</si>
  <si>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</si>
  <si>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</si>
  <si>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</si>
  <si>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</si>
  <si>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</si>
  <si>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</si>
  <si>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</si>
  <si>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</si>
  <si>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</si>
  <si>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</si>
  <si>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</si>
  <si>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</si>
  <si>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</si>
  <si>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</si>
  <si>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</si>
  <si>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</si>
  <si>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</si>
  <si>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</si>
  <si>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</si>
  <si>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</si>
  <si>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</si>
  <si>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</si>
  <si>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</si>
  <si>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</si>
  <si>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</si>
  <si>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</si>
  <si>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</si>
  <si>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</si>
  <si>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</si>
  <si>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</si>
  <si>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</si>
  <si>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</si>
  <si>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</si>
  <si>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</si>
  <si>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</si>
  <si>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</si>
  <si>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</si>
  <si>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</si>
  <si>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</si>
  <si>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</si>
  <si>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</si>
  <si>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</si>
  <si>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</si>
  <si>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</si>
  <si>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</si>
  <si>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</si>
  <si>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</si>
  <si>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</si>
  <si>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</si>
  <si>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</si>
  <si>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</si>
  <si>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</si>
  <si>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</si>
  <si>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</si>
  <si>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</si>
  <si>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</si>
  <si>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</si>
  <si>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</si>
  <si>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</si>
  <si>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</si>
  <si>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</si>
  <si>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</si>
  <si>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</si>
  <si>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</si>
  <si>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</si>
  <si>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</si>
  <si>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</si>
  <si>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</si>
  <si>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</si>
  <si>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</si>
  <si>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</si>
  <si>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</si>
  <si>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</si>
  <si>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</si>
  <si>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</si>
  <si>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</si>
  <si>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</si>
  <si>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</si>
  <si>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</si>
  <si>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</si>
  <si>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</si>
  <si>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</si>
  <si>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</si>
  <si>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</si>
  <si>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</si>
  <si>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</si>
  <si>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</si>
  <si>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</si>
  <si>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</si>
  <si>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</si>
  <si>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</si>
  <si>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</si>
  <si>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</si>
  <si>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</si>
  <si>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</si>
  <si>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</si>
  <si>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</si>
  <si>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</si>
  <si>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</si>
  <si>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</si>
  <si>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</si>
  <si>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</si>
  <si>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</si>
  <si>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</si>
  <si>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</si>
  <si>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</si>
  <si>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</si>
  <si>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</si>
  <si>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</si>
  <si>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</si>
  <si>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</si>
  <si>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</si>
  <si>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</si>
  <si>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</si>
  <si>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</si>
  <si>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</si>
  <si>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</si>
  <si>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</si>
  <si>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</si>
  <si>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</si>
  <si>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</si>
  <si>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</si>
  <si>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</si>
  <si>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</si>
  <si>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</si>
  <si>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</si>
  <si>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</si>
  <si>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</si>
  <si>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</si>
  <si>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</si>
  <si>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</si>
  <si>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</si>
  <si>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</si>
  <si>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</si>
  <si>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</si>
  <si>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</si>
  <si>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</si>
  <si>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</si>
  <si>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</si>
  <si>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</si>
  <si>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</si>
  <si>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</si>
  <si>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</si>
  <si>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</si>
  <si>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</si>
  <si>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</si>
  <si>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</si>
  <si>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</si>
  <si>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</si>
  <si>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</si>
  <si>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</si>
  <si>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</si>
  <si>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</si>
  <si>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</si>
  <si>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</si>
  <si>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</si>
  <si>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</si>
  <si>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</si>
  <si>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</si>
  <si>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</si>
  <si>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</si>
  <si>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</si>
  <si>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</si>
  <si>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</si>
  <si>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</si>
  <si>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</si>
  <si>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</si>
  <si>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</si>
  <si>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</si>
  <si>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</si>
  <si>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</si>
  <si>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</si>
  <si>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</si>
  <si>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</si>
  <si>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</si>
  <si>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</si>
  <si>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</si>
  <si>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</si>
  <si>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</si>
  <si>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</si>
  <si>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</si>
  <si>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</si>
  <si>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</si>
  <si>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</si>
  <si>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</si>
  <si>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</si>
  <si>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</si>
  <si>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</si>
  <si>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</si>
  <si>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</si>
  <si>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</si>
  <si>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</si>
  <si>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</si>
  <si>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</si>
  <si>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</si>
  <si>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</si>
  <si>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</si>
  <si>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</si>
  <si>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</si>
  <si>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</si>
  <si>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</si>
  <si>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</si>
  <si>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</si>
  <si>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</si>
  <si>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</si>
  <si>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</si>
  <si>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</si>
  <si>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</si>
  <si>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</si>
  <si>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</si>
  <si>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</si>
  <si>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</si>
  <si>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</si>
  <si>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</si>
  <si>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</si>
  <si>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</si>
  <si>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</si>
  <si>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</si>
  <si>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</si>
  <si>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</si>
  <si>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</si>
  <si>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</si>
  <si>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</si>
  <si>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</si>
  <si>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</si>
  <si>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</si>
  <si>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</si>
  <si>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</si>
  <si>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</si>
  <si>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</si>
  <si>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</si>
  <si>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</si>
  <si>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</si>
  <si>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</si>
  <si>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</si>
  <si>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</si>
  <si>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</si>
  <si>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</si>
  <si>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</si>
  <si>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</si>
  <si>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</si>
  <si>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</si>
  <si>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</si>
  <si>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</si>
  <si>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</si>
  <si>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</si>
  <si>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</si>
  <si>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</si>
  <si>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</si>
  <si>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</si>
  <si>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</si>
  <si>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</si>
  <si>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</si>
  <si>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</si>
  <si>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</si>
  <si>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</si>
  <si>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</si>
  <si>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</si>
  <si>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</si>
  <si>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</si>
  <si>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</si>
  <si>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</si>
  <si>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</si>
  <si>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</si>
  <si>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</si>
  <si>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</si>
  <si>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</si>
  <si>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</si>
  <si>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</si>
  <si>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</si>
  <si>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</si>
  <si>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</si>
  <si>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</si>
  <si>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</si>
  <si>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</si>
  <si>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</si>
  <si>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</si>
  <si>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</si>
  <si>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</si>
  <si>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</si>
  <si>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</si>
  <si>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</si>
  <si>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</si>
  <si>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</si>
  <si>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</si>
  <si>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</si>
  <si>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</si>
  <si>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</si>
  <si>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</si>
  <si>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</si>
  <si>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</si>
  <si>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</si>
  <si>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</si>
  <si>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</si>
  <si>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</si>
  <si>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</si>
  <si>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</si>
  <si>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</si>
  <si>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</si>
  <si>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</si>
  <si>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</si>
  <si>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</si>
  <si>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</si>
  <si>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</si>
  <si>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</si>
  <si>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</si>
  <si>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</si>
  <si>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</si>
  <si>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</si>
  <si>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</si>
  <si>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</si>
  <si>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</si>
  <si>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</si>
  <si>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</si>
  <si>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</si>
  <si>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</si>
  <si>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</si>
  <si>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</si>
  <si>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</si>
  <si>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</si>
  <si>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</si>
  <si>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</si>
  <si>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</si>
  <si>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</si>
  <si>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</si>
  <si>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</si>
  <si>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</si>
  <si>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</si>
  <si>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</si>
  <si>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</si>
  <si>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</si>
  <si>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</si>
  <si>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</si>
  <si>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</si>
  <si>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</si>
  <si>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</si>
  <si>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</si>
  <si>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</si>
  <si>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</si>
  <si>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</si>
  <si>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</si>
  <si>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</si>
  <si>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</si>
  <si>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</si>
  <si>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</si>
  <si>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</si>
  <si>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</si>
  <si>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</si>
  <si>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</si>
  <si>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</si>
  <si>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</si>
  <si>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</si>
  <si>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</si>
  <si>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</si>
  <si>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</si>
  <si>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</si>
  <si>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</si>
  <si>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</si>
  <si>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</si>
  <si>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</si>
  <si>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</si>
  <si>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</si>
  <si>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</si>
  <si>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</si>
  <si>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</si>
  <si>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</si>
  <si>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</si>
  <si>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</si>
  <si>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</si>
  <si>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</si>
  <si>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</si>
  <si>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</si>
  <si>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</si>
  <si>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</si>
  <si>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</si>
  <si>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</si>
  <si>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</si>
  <si>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</si>
  <si>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</si>
  <si>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</si>
  <si>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</si>
  <si>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</si>
  <si>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</si>
  <si>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</si>
  <si>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</si>
  <si>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</si>
  <si>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</si>
  <si>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</si>
  <si>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</si>
  <si>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</si>
  <si>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</si>
  <si>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</si>
  <si>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</si>
  <si>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</si>
  <si>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</si>
  <si>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</si>
  <si>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</si>
  <si>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</si>
  <si>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</si>
  <si>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</si>
  <si>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</si>
  <si>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</si>
  <si>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</si>
  <si>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</si>
  <si>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</si>
  <si>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</si>
  <si>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</si>
  <si>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</si>
  <si>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</si>
  <si>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</si>
  <si>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</si>
  <si>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</si>
  <si>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</si>
  <si>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</si>
  <si>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</si>
  <si>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</si>
  <si>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</si>
  <si>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</si>
  <si>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</si>
  <si>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</si>
  <si>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</si>
  <si>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</si>
  <si>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</si>
  <si>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</si>
  <si>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</si>
  <si>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</si>
  <si>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</si>
  <si>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</si>
  <si>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</si>
  <si>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</si>
  <si>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</si>
  <si>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</si>
  <si>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</si>
  <si>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</si>
  <si>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</si>
  <si>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</si>
  <si>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</si>
  <si>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</si>
  <si>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</si>
  <si>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</si>
  <si>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</si>
  <si>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</si>
  <si>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</si>
  <si>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</si>
  <si>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</si>
  <si>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</si>
  <si>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</si>
  <si>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</si>
  <si>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</si>
  <si>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</si>
  <si>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</si>
  <si>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</si>
  <si>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</si>
  <si>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</si>
  <si>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</si>
  <si>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</si>
  <si>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</si>
  <si>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</si>
  <si>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</si>
  <si>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</si>
  <si>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</si>
  <si>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</si>
  <si>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</si>
  <si>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</si>
  <si>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</si>
  <si>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</si>
  <si>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</si>
  <si>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</si>
  <si>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</si>
  <si>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</si>
  <si>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</si>
  <si>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</si>
  <si>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</si>
  <si>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</si>
  <si>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</si>
  <si>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</si>
  <si>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</si>
  <si>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</si>
  <si>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</si>
  <si>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</si>
  <si>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</si>
  <si>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</si>
  <si>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</si>
  <si>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</si>
  <si>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</si>
  <si>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</si>
  <si>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</si>
  <si>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</si>
  <si>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</si>
  <si>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</si>
  <si>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</si>
  <si>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</si>
  <si>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</si>
  <si>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</si>
  <si>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</si>
  <si>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</si>
  <si>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</si>
  <si>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</si>
  <si>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</si>
  <si>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</si>
  <si>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</si>
  <si>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</si>
  <si>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</si>
  <si>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</si>
  <si>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</si>
  <si>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</si>
  <si>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</si>
  <si>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</si>
  <si>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</si>
  <si>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</si>
  <si>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</si>
  <si>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</si>
  <si>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</si>
  <si>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</si>
  <si>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</si>
  <si>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</si>
  <si>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</si>
  <si>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</si>
  <si>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</si>
  <si>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</si>
  <si>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</si>
  <si>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</si>
  <si>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</si>
  <si>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</si>
  <si>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</si>
  <si>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</si>
  <si>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</si>
  <si>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</si>
  <si>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</si>
  <si>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</si>
  <si>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</si>
  <si>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</si>
  <si>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</si>
  <si>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</si>
  <si>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</si>
  <si>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</si>
  <si>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</si>
  <si>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</si>
  <si>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</si>
  <si>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</si>
  <si>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</si>
  <si>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</si>
  <si>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</si>
  <si>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</si>
  <si>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</si>
  <si>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</si>
  <si>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</si>
  <si>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</si>
  <si>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</si>
  <si>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</si>
  <si>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</si>
  <si>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</si>
  <si>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</si>
  <si>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</si>
  <si>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</si>
  <si>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</si>
  <si>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</si>
  <si>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</si>
  <si>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</si>
  <si>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</si>
  <si>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</si>
  <si>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</si>
  <si>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</si>
  <si>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</si>
  <si>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</si>
  <si>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</si>
  <si>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</si>
  <si>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</si>
  <si>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</si>
  <si>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</si>
  <si>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</si>
  <si>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</si>
  <si>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</si>
  <si>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</si>
  <si>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</si>
  <si>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</si>
  <si>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</si>
  <si>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</si>
  <si>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</si>
  <si>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</si>
  <si>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</si>
  <si>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</si>
  <si>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</si>
  <si>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</si>
  <si>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</si>
  <si>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</si>
  <si>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</si>
  <si>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</si>
  <si>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</si>
  <si>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</si>
  <si>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</si>
  <si>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</si>
  <si>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</si>
  <si>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</si>
  <si>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</si>
  <si>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</si>
  <si>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</si>
  <si>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</si>
  <si>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</si>
  <si>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</si>
  <si>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</si>
  <si>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</si>
  <si>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</si>
  <si>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</si>
  <si>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</si>
  <si>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</si>
  <si>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</si>
  <si>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</si>
  <si>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</si>
  <si>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</si>
  <si>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</si>
  <si>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</si>
  <si>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</si>
  <si>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</si>
  <si>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</si>
  <si>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</si>
  <si>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</si>
  <si>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</si>
  <si>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</si>
  <si>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</si>
  <si>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</si>
  <si>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</si>
  <si>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</si>
  <si>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</si>
  <si>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</si>
  <si>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</si>
  <si>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</si>
  <si>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</si>
  <si>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</si>
  <si>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</si>
  <si>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</si>
  <si>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</si>
  <si>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</si>
  <si>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</si>
  <si>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</si>
  <si>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</si>
  <si>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</si>
  <si>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</si>
  <si>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</si>
  <si>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</si>
  <si>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</si>
  <si>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</si>
  <si>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</si>
  <si>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</si>
  <si>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</si>
  <si>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</si>
  <si>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</si>
  <si>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</si>
  <si>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</si>
  <si>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</si>
  <si>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</si>
  <si>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</si>
  <si>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</si>
  <si>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</si>
  <si>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</si>
  <si>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</si>
  <si>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</si>
  <si>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</si>
  <si>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</si>
  <si>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</si>
  <si>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</si>
  <si>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</si>
  <si>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</si>
  <si>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</si>
  <si>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</si>
  <si>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</si>
  <si>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</si>
  <si>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</si>
  <si>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</si>
  <si>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</si>
  <si>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</si>
  <si>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</si>
  <si>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</si>
  <si>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</si>
  <si>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</si>
  <si>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</si>
  <si>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</si>
  <si>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</si>
  <si>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</si>
  <si>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</si>
  <si>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</si>
  <si>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</si>
  <si>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</si>
  <si>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</si>
  <si>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</si>
  <si>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</si>
  <si>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</si>
  <si>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</si>
  <si>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</si>
  <si>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</si>
  <si>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</si>
  <si>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</si>
  <si>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</si>
  <si>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</si>
  <si>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</si>
  <si>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</si>
  <si>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</si>
  <si>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</si>
  <si>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</si>
  <si>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</si>
  <si>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</si>
  <si>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</si>
  <si>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</si>
  <si>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</si>
  <si>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</si>
  <si>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</si>
  <si>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</si>
  <si>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</si>
  <si>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</si>
  <si>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</si>
  <si>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</si>
  <si>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</si>
  <si>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</si>
  <si>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</si>
  <si>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</si>
  <si>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</si>
  <si>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</si>
  <si>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</si>
  <si>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</si>
  <si>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</si>
  <si>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</si>
  <si>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</si>
  <si>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</si>
  <si>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</si>
  <si>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</si>
  <si>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</si>
  <si>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</si>
  <si>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</si>
  <si>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</si>
  <si>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</si>
  <si>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</si>
  <si>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</si>
  <si>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</si>
  <si>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</si>
  <si>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</si>
  <si>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</si>
  <si>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</si>
  <si>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</si>
  <si>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</si>
  <si>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</si>
  <si>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</si>
  <si>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</si>
  <si>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</si>
  <si>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</si>
  <si>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</si>
  <si>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</si>
  <si>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</si>
  <si>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</si>
  <si>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</si>
  <si>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</si>
  <si>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</si>
  <si>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</si>
  <si>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</si>
  <si>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</si>
  <si>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</si>
  <si>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</si>
  <si>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</si>
  <si>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</si>
  <si>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</si>
  <si>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</si>
  <si>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</si>
  <si>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</si>
  <si>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</si>
  <si>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</si>
  <si>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</si>
  <si>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</si>
  <si>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</si>
  <si>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</si>
  <si>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</si>
  <si>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</si>
  <si>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</si>
  <si>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</si>
  <si>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</si>
  <si>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</si>
  <si>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</si>
  <si>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</si>
  <si>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</si>
  <si>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</si>
  <si>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</si>
  <si>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</si>
  <si>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</si>
  <si>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</si>
  <si>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</si>
  <si>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</si>
  <si>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</si>
  <si>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</si>
  <si>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</si>
  <si>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</si>
  <si>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</si>
  <si>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</si>
  <si>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</si>
  <si>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</si>
  <si>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</si>
  <si>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</si>
  <si>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</si>
  <si>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</si>
  <si>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</si>
  <si>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</si>
  <si>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</si>
  <si>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</si>
  <si>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</si>
  <si>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</si>
  <si>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</si>
  <si>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</si>
  <si>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</si>
  <si>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</si>
  <si>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</si>
  <si>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</si>
  <si>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</si>
  <si>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</si>
  <si>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</si>
  <si>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</si>
  <si>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</si>
  <si>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</si>
  <si>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</si>
  <si>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</si>
  <si>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</si>
  <si>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</si>
  <si>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</si>
  <si>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</si>
  <si>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</si>
  <si>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</si>
  <si>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</si>
  <si>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</si>
  <si>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</si>
  <si>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</si>
  <si>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</si>
  <si>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</si>
  <si>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</si>
  <si>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</si>
  <si>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</si>
  <si>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</si>
  <si>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</si>
  <si>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</si>
  <si>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</si>
  <si>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</si>
  <si>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</si>
  <si>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</si>
  <si>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</si>
  <si>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</si>
  <si>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</si>
  <si>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</si>
  <si>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</si>
  <si>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</si>
  <si>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</si>
  <si>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</si>
  <si>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</si>
  <si>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</si>
  <si>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</si>
  <si>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</si>
  <si>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</si>
  <si>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</si>
  <si>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</si>
  <si>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</si>
  <si>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</si>
  <si>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</si>
  <si>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</si>
  <si>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</si>
  <si>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</si>
  <si>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</si>
  <si>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</si>
  <si>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</si>
  <si>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</si>
  <si>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</si>
  <si>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</si>
  <si>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</si>
  <si>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</si>
  <si>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</si>
  <si>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</si>
  <si>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</si>
  <si>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</si>
  <si>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</si>
  <si>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</si>
  <si>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</si>
  <si>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</si>
  <si>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</si>
  <si>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</si>
  <si>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</si>
  <si>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</si>
  <si>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</si>
  <si>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</si>
  <si>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</si>
  <si>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</si>
  <si>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</si>
  <si>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</si>
  <si>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</si>
  <si>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</si>
  <si>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</si>
  <si>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</si>
  <si>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</si>
  <si>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</si>
  <si>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</si>
  <si>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</si>
  <si>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</si>
  <si>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</si>
  <si>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</si>
  <si>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</si>
  <si>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</si>
  <si>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</si>
  <si>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</si>
  <si>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</si>
  <si>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</si>
  <si>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</si>
  <si>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</si>
  <si>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</si>
  <si>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</si>
  <si>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</si>
  <si>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</si>
  <si>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</si>
  <si>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</si>
  <si>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</si>
  <si>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</si>
  <si>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</si>
  <si>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</si>
  <si>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</si>
  <si>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</si>
  <si>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</si>
  <si>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</si>
  <si>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</si>
  <si>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</si>
  <si>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</si>
  <si>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</si>
  <si>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</si>
  <si>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</si>
  <si>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</si>
  <si>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</si>
  <si>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</si>
  <si>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</si>
  <si>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</si>
  <si>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</si>
  <si>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</si>
  <si>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</si>
  <si>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</si>
  <si>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</si>
  <si>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</si>
  <si>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</si>
  <si>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</si>
  <si>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</si>
  <si>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</si>
  <si>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</si>
  <si>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</si>
  <si>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</si>
  <si>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</si>
  <si>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</si>
  <si>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</si>
  <si>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</si>
  <si>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</si>
  <si>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</si>
  <si>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</si>
  <si>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</si>
  <si>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</si>
  <si>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</si>
  <si>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</si>
  <si>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</si>
  <si>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</si>
  <si>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</si>
  <si>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</si>
  <si>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</si>
  <si>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</si>
  <si>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</si>
  <si>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</si>
  <si>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</si>
  <si>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</si>
  <si>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</si>
  <si>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</si>
  <si>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</si>
  <si>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</si>
  <si>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</si>
  <si>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</si>
  <si>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</si>
  <si>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</si>
  <si>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</si>
  <si>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</si>
  <si>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</si>
  <si>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</si>
  <si>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</si>
  <si>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</si>
  <si>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</si>
  <si>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</si>
  <si>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</si>
  <si>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</si>
  <si>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</si>
  <si>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</si>
  <si>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</si>
  <si>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</si>
  <si>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</si>
  <si>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</si>
  <si>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</si>
  <si>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</si>
  <si>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</si>
  <si>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</si>
  <si>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</si>
  <si>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</si>
  <si>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</si>
  <si>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</si>
  <si>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</si>
  <si>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</si>
  <si>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</si>
  <si>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</si>
  <si>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</si>
  <si>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</si>
  <si>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</si>
  <si>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</si>
  <si>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</si>
  <si>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</si>
  <si>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</si>
  <si>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</si>
  <si>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</si>
  <si>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</si>
  <si>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</si>
  <si>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</si>
  <si>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</si>
  <si>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</si>
  <si>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</si>
  <si>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</si>
  <si>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</si>
  <si>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</si>
  <si>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</si>
  <si>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</si>
  <si>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</si>
  <si>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</si>
  <si>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</si>
  <si>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</si>
  <si>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</si>
  <si>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</si>
  <si>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</si>
  <si>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</si>
  <si>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</si>
  <si>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</si>
  <si>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</si>
  <si>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</si>
  <si>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</si>
  <si>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</si>
  <si>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</si>
  <si>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</si>
  <si>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</si>
  <si>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</si>
  <si>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</si>
  <si>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</si>
  <si>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</si>
  <si>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</si>
  <si>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</si>
  <si>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</si>
  <si>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</si>
  <si>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</si>
  <si>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</si>
  <si>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</si>
  <si>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</si>
  <si>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</si>
  <si>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</si>
  <si>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</si>
  <si>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</si>
  <si>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</si>
  <si>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</si>
  <si>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</si>
  <si>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</si>
  <si>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</si>
  <si>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</si>
  <si>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</si>
  <si>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</si>
  <si>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</si>
  <si>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</si>
  <si>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</si>
  <si>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</si>
  <si>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</si>
  <si>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</si>
  <si>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</si>
  <si>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</si>
  <si>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</si>
  <si>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</si>
  <si>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</si>
  <si>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</si>
  <si>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</si>
  <si>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</si>
  <si>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</si>
  <si>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</si>
  <si>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</si>
  <si>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</si>
  <si>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</si>
  <si>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</si>
  <si>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</si>
  <si>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</si>
  <si>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</si>
  <si>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</si>
  <si>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</si>
  <si>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</si>
  <si>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</si>
  <si>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</si>
  <si>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</si>
  <si>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</si>
  <si>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</si>
  <si>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</si>
  <si>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</si>
  <si>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</si>
  <si>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</si>
  <si>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</si>
  <si>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</si>
  <si>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</si>
  <si>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</si>
  <si>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</si>
  <si>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</si>
  <si>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</si>
  <si>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</si>
  <si>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</si>
  <si>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</si>
  <si>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</si>
  <si>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</si>
  <si>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</si>
  <si>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</si>
  <si>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</si>
  <si>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</si>
  <si>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</si>
  <si>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</si>
  <si>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</si>
  <si>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</si>
  <si>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</si>
  <si>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</si>
  <si>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</si>
  <si>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</si>
  <si>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</si>
  <si>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</si>
  <si>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</si>
  <si>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</si>
  <si>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</si>
  <si>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</si>
  <si>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</si>
  <si>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</si>
  <si>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</si>
  <si>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</si>
  <si>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</si>
  <si>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</si>
  <si>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</si>
  <si>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</si>
  <si>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</si>
  <si>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</si>
  <si>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</si>
  <si>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</si>
  <si>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</si>
  <si>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</si>
  <si>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</si>
  <si>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</si>
  <si>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</si>
  <si>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</si>
  <si>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</si>
  <si>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</si>
  <si>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</si>
  <si>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</si>
  <si>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</si>
  <si>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</si>
  <si>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</si>
  <si>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</si>
  <si>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</si>
  <si>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</si>
  <si>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</si>
  <si>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</si>
  <si>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</si>
  <si>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</si>
  <si>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</si>
  <si>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</si>
  <si>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</si>
  <si>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</si>
  <si>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</si>
  <si>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</si>
  <si>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</si>
  <si>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</si>
  <si>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</si>
  <si>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</si>
  <si>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</si>
  <si>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</si>
  <si>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</si>
  <si>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</si>
  <si>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</si>
  <si>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</si>
  <si>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</si>
  <si>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</si>
  <si>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</si>
  <si>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</si>
  <si>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</si>
  <si>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</si>
  <si>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</si>
  <si>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</si>
  <si>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</si>
  <si>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</si>
  <si>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</si>
  <si>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</si>
  <si>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</si>
  <si>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</si>
  <si>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</si>
  <si>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</si>
  <si>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</si>
  <si>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</si>
  <si>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</si>
  <si>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</si>
  <si>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</si>
  <si>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</si>
  <si>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</si>
  <si>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</si>
  <si>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</si>
  <si>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</si>
  <si>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</si>
  <si>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</si>
  <si>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</si>
  <si>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</si>
  <si>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</si>
  <si>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</si>
  <si>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</si>
  <si>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</si>
  <si>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</si>
  <si>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</si>
  <si>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</si>
  <si>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</si>
  <si>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</si>
  <si>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</si>
  <si>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</si>
  <si>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</si>
  <si>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</si>
  <si>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</si>
  <si>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</si>
  <si>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</si>
  <si>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</si>
  <si>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</si>
  <si>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</si>
  <si>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</si>
  <si>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</si>
  <si>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</si>
  <si>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</si>
  <si>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</si>
  <si>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</si>
  <si>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</si>
  <si>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</si>
  <si>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</si>
  <si>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</si>
  <si>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</si>
  <si>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</si>
  <si>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</si>
  <si>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</si>
  <si>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</si>
  <si>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</si>
  <si>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</si>
  <si>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</si>
  <si>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</si>
  <si>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</si>
  <si>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</si>
  <si>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</si>
  <si>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</si>
  <si>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</si>
  <si>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</si>
  <si>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</si>
  <si>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</si>
  <si>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</si>
  <si>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</si>
  <si>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</si>
  <si>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</si>
  <si>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</si>
  <si>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</si>
  <si>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</si>
  <si>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</si>
  <si>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</si>
  <si>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</si>
  <si>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</si>
  <si>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</si>
  <si>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</si>
  <si>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</si>
  <si>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</si>
  <si>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</si>
  <si>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</si>
  <si>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</si>
  <si>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</si>
  <si>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</si>
  <si>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</si>
  <si>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</si>
  <si>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</si>
  <si>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</si>
  <si>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</si>
  <si>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</si>
  <si>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</si>
  <si>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</si>
  <si>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</si>
  <si>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</si>
  <si>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</si>
  <si>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</si>
  <si>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</si>
  <si>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</si>
  <si>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</si>
  <si>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</si>
  <si>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</si>
  <si>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</si>
  <si>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</si>
  <si>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</si>
  <si>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</si>
  <si>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</si>
  <si>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</si>
  <si>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</si>
  <si>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</si>
  <si>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</si>
  <si>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</si>
  <si>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</si>
  <si>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</si>
  <si>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</si>
  <si>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</si>
  <si>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</si>
  <si>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</si>
  <si>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</si>
  <si>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</si>
  <si>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</si>
  <si>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</si>
  <si>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</si>
  <si>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</si>
  <si>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</si>
  <si>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</si>
  <si>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</si>
  <si>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</si>
  <si>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</si>
  <si>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</si>
  <si>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</si>
  <si>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</si>
  <si>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</si>
  <si>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</si>
  <si>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</si>
  <si>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</si>
  <si>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</si>
  <si>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</si>
  <si>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</si>
  <si>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</si>
  <si>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</si>
  <si>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</si>
  <si>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</si>
  <si>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</si>
  <si>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</si>
  <si>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</si>
  <si>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</si>
  <si>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</si>
  <si>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</si>
  <si>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</si>
  <si>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</si>
  <si>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</si>
  <si>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</si>
  <si>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</si>
  <si>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</si>
  <si>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</si>
  <si>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</si>
  <si>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</si>
  <si>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</si>
  <si>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</si>
  <si>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</si>
  <si>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</si>
  <si>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</si>
  <si>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</si>
  <si>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</si>
  <si>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</si>
  <si>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</si>
  <si>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</si>
  <si>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</si>
  <si>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</si>
  <si>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</si>
  <si>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</si>
  <si>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</si>
  <si>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</si>
  <si>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</si>
  <si>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</si>
  <si>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</si>
  <si>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</si>
  <si>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</si>
  <si>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</si>
  <si>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</si>
  <si>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</si>
  <si>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</si>
  <si>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</si>
  <si>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</si>
  <si>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</si>
  <si>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</si>
  <si>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</si>
  <si>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</si>
  <si>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</si>
  <si>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</si>
  <si>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</si>
  <si>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</si>
  <si>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</si>
  <si>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</si>
  <si>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</si>
  <si>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</si>
  <si>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</si>
  <si>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</si>
  <si>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</si>
  <si>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</si>
  <si>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</si>
  <si>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</si>
  <si>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</si>
  <si>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</si>
  <si>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</si>
  <si>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</si>
  <si>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</si>
  <si>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</si>
  <si>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</si>
  <si>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</si>
  <si>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</si>
  <si>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</si>
  <si>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</si>
  <si>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</si>
  <si>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</si>
  <si>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</si>
  <si>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</si>
  <si>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</si>
  <si>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</si>
  <si>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</si>
  <si>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</si>
  <si>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</si>
  <si>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</si>
  <si>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</si>
  <si>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</si>
  <si>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</si>
  <si>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</si>
  <si>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</si>
  <si>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</si>
  <si>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</si>
  <si>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</si>
  <si>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</si>
  <si>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</si>
  <si>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</si>
  <si>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</si>
  <si>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</si>
  <si>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</si>
  <si>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</si>
  <si>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</si>
  <si>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</si>
  <si>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</si>
  <si>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</si>
  <si>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</si>
  <si>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</si>
  <si>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</si>
  <si>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</si>
  <si>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</si>
  <si>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</si>
  <si>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</si>
  <si>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</si>
  <si>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</si>
  <si>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</si>
  <si>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</si>
  <si>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</si>
  <si>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</si>
  <si>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</si>
  <si>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</si>
  <si>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</si>
  <si>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</si>
  <si>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</si>
  <si>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</si>
  <si>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</si>
  <si>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</si>
  <si>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</si>
  <si>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</si>
  <si>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</si>
  <si>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</si>
  <si>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</si>
  <si>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</si>
  <si>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</si>
  <si>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</si>
  <si>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</si>
  <si>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</si>
  <si>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</si>
  <si>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</si>
  <si>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</si>
  <si>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</si>
  <si>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</si>
  <si>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</si>
  <si>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</si>
  <si>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</si>
  <si>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</si>
  <si>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</si>
  <si>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</si>
  <si>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</si>
  <si>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</si>
  <si>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</si>
  <si>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</si>
  <si>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</si>
  <si>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</si>
  <si>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</si>
  <si>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</si>
  <si>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</si>
  <si>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</si>
  <si>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</si>
  <si>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</si>
  <si>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</si>
  <si>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</si>
  <si>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</si>
  <si>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</si>
  <si>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</si>
  <si>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</si>
  <si>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</si>
  <si>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</si>
  <si>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</si>
  <si>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</si>
  <si>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</si>
  <si>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</si>
  <si>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</si>
  <si>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</si>
  <si>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</si>
  <si>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</si>
  <si>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</si>
  <si>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</si>
  <si>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</si>
  <si>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</si>
  <si>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</si>
  <si>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</si>
  <si>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</si>
  <si>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</si>
  <si>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</si>
  <si>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</si>
  <si>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</si>
  <si>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</si>
  <si>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</si>
  <si>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</si>
  <si>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</si>
  <si>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</si>
  <si>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</si>
  <si>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</si>
  <si>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</si>
  <si>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</si>
  <si>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</si>
  <si>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</si>
  <si>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</si>
  <si>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</si>
  <si>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</si>
  <si>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</si>
  <si>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</si>
  <si>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</si>
  <si>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</si>
  <si>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</si>
  <si>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</si>
  <si>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</si>
  <si>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</si>
  <si>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</si>
  <si>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</si>
  <si>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</si>
  <si>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</si>
  <si>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</si>
  <si>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</si>
  <si>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</si>
  <si>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</si>
  <si>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</si>
  <si>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</si>
  <si>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</si>
  <si>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</si>
  <si>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</si>
  <si>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</si>
  <si>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</si>
  <si>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</si>
  <si>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</si>
  <si>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</si>
  <si>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</si>
  <si>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</si>
  <si>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</si>
  <si>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</si>
  <si>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</si>
  <si>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</si>
  <si>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</si>
  <si>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</si>
  <si>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</si>
  <si>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</si>
  <si>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</si>
  <si>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</si>
  <si>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</si>
  <si>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</si>
  <si>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</si>
  <si>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</si>
  <si>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</si>
  <si>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</si>
  <si>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</si>
  <si>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</si>
  <si>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</si>
  <si>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</si>
  <si>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</si>
  <si>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</si>
  <si>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</si>
  <si>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</si>
  <si>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</si>
  <si>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</si>
  <si>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</si>
  <si>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</si>
  <si>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</si>
  <si>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</si>
  <si>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</si>
  <si>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</si>
  <si>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</si>
  <si>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</si>
  <si>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</si>
  <si>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</si>
  <si>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</si>
  <si>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</si>
  <si>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</si>
  <si>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</si>
  <si>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</si>
  <si>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</si>
  <si>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</si>
  <si>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</si>
  <si>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</si>
  <si>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</si>
  <si>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</si>
  <si>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</si>
  <si>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</si>
  <si>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</si>
  <si>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</si>
  <si>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</si>
  <si>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</si>
  <si>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</si>
  <si>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</si>
  <si>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</si>
  <si>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</si>
  <si>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</si>
  <si>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</si>
  <si>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</si>
  <si>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</si>
  <si>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</si>
  <si>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</si>
  <si>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</si>
  <si>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</si>
  <si>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</si>
  <si>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</si>
  <si>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</si>
  <si>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</si>
  <si>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</si>
  <si>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</si>
  <si>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</si>
  <si>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</si>
  <si>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</si>
  <si>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</si>
  <si>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</si>
  <si>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</si>
  <si>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</si>
  <si>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</si>
  <si>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</si>
  <si>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</si>
  <si>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</si>
  <si>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</si>
  <si>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</si>
  <si>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</si>
  <si>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</si>
  <si>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</si>
  <si>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</si>
  <si>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</si>
  <si>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</si>
  <si>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</si>
  <si>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</si>
  <si>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</si>
  <si>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</si>
  <si>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</si>
  <si>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</si>
  <si>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</si>
  <si>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</si>
  <si>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</si>
  <si>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</si>
  <si>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</si>
  <si>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</si>
  <si>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</si>
  <si>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</si>
  <si>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</si>
  <si>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</si>
  <si>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</si>
  <si>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</si>
  <si>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</si>
  <si>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</si>
  <si>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</si>
  <si>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</si>
  <si>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</si>
  <si>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</si>
  <si>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</si>
  <si>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</si>
  <si>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</si>
  <si>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</si>
  <si>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</si>
  <si>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</si>
  <si>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</si>
  <si>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</si>
  <si>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</si>
  <si>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</si>
  <si>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</si>
  <si>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</si>
  <si>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</si>
  <si>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</si>
  <si>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</si>
  <si>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</si>
  <si>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</si>
  <si>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</si>
  <si>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</si>
  <si>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</si>
  <si>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</si>
  <si>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</si>
  <si>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</si>
  <si>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</si>
  <si>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</si>
  <si>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</si>
  <si>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</si>
  <si>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</si>
  <si>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</si>
  <si>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</si>
  <si>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</si>
  <si>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</si>
  <si>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</si>
  <si>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</si>
  <si>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</si>
  <si>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</si>
  <si>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</si>
  <si>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</si>
  <si>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</si>
  <si>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</si>
  <si>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</si>
  <si>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</si>
  <si>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</si>
  <si>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</si>
  <si>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</si>
  <si>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</si>
  <si>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</si>
  <si>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</si>
  <si>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</si>
  <si>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</si>
  <si>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</si>
  <si>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</si>
  <si>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</si>
  <si>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</si>
  <si>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</si>
  <si>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</si>
  <si>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</si>
  <si>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</si>
  <si>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</si>
  <si>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</si>
  <si>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</si>
  <si>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</si>
  <si>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</si>
  <si>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</si>
  <si>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</si>
  <si>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</si>
  <si>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</si>
  <si>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</si>
  <si>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</si>
  <si>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</si>
  <si>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</si>
  <si>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</si>
  <si>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</si>
  <si>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</si>
  <si>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</si>
  <si>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</si>
  <si>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</si>
  <si>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</si>
  <si>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</si>
  <si>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</si>
  <si>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</si>
  <si>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</si>
  <si>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</si>
  <si>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</si>
  <si>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</si>
  <si>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</si>
  <si>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</si>
  <si>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</si>
  <si>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</si>
  <si>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</si>
  <si>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</si>
  <si>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</si>
  <si>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</si>
  <si>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</si>
  <si>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</si>
  <si>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</si>
  <si>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</si>
  <si>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</si>
  <si>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</si>
  <si>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</si>
  <si>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</si>
  <si>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</si>
  <si>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</si>
  <si>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</si>
  <si>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</si>
  <si>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</si>
  <si>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</si>
  <si>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</si>
  <si>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</si>
  <si>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</si>
  <si>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</si>
  <si>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</si>
  <si>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</si>
  <si>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</si>
  <si>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</si>
  <si>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</si>
  <si>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</si>
  <si>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</si>
  <si>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</si>
  <si>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</si>
  <si>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</si>
  <si>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</si>
  <si>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</si>
  <si>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</si>
  <si>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</si>
  <si>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</si>
  <si>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</si>
  <si>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</si>
  <si>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</si>
  <si>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</si>
  <si>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</si>
  <si>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</si>
  <si>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</si>
  <si>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</si>
  <si>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</si>
  <si>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</si>
  <si>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</si>
  <si>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</si>
  <si>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</si>
  <si>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</si>
  <si>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</si>
  <si>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</si>
  <si>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</si>
  <si>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</si>
  <si>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</si>
  <si>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</si>
  <si>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</si>
  <si>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</si>
  <si>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</si>
  <si>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</si>
  <si>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</si>
  <si>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</si>
  <si>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</si>
  <si>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</si>
  <si>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</si>
  <si>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</si>
  <si>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</si>
  <si>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</si>
  <si>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</si>
  <si>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</si>
  <si>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</si>
  <si>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</si>
  <si>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</si>
  <si>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</si>
  <si>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</si>
  <si>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</si>
  <si>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</si>
  <si>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</si>
  <si>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</si>
  <si>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</si>
  <si>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</si>
  <si>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</si>
  <si>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</si>
  <si>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</si>
  <si>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</si>
  <si>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</si>
  <si>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</si>
  <si>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</si>
  <si>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</si>
  <si>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</si>
  <si>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</si>
  <si>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</si>
  <si>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</si>
  <si>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</si>
  <si>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</si>
  <si>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</si>
  <si>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</si>
  <si>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</si>
  <si>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</si>
  <si>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</si>
  <si>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</si>
  <si>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</si>
  <si>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</si>
  <si>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</si>
  <si>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</si>
  <si>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</si>
  <si>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</si>
  <si>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</si>
  <si>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</si>
  <si>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</si>
  <si>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</si>
  <si>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</si>
  <si>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</si>
  <si>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</si>
  <si>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</si>
  <si>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</si>
  <si>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</si>
  <si>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</si>
  <si>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</si>
  <si>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</si>
  <si>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</si>
  <si>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</si>
  <si>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</si>
  <si>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</si>
  <si>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</si>
  <si>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</si>
  <si>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</si>
  <si>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</si>
  <si>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</si>
  <si>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</si>
  <si>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</si>
  <si>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</si>
  <si>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</si>
  <si>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</si>
  <si>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</si>
  <si>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</si>
  <si>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</si>
  <si>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</si>
  <si>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</si>
  <si>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</si>
  <si>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</si>
  <si>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</si>
  <si>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</si>
  <si>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</si>
  <si>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</si>
  <si>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</si>
  <si>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</si>
  <si>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</si>
  <si>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</si>
  <si>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</si>
  <si>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</si>
  <si>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</si>
  <si>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</si>
  <si>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</si>
  <si>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</si>
  <si>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</si>
  <si>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</si>
  <si>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</si>
  <si>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</si>
  <si>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</si>
  <si>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</si>
  <si>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</si>
  <si>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</si>
  <si>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</si>
  <si>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</si>
  <si>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</si>
  <si>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</si>
  <si>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</si>
  <si>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</si>
  <si>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</si>
  <si>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</si>
  <si>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</si>
  <si>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</si>
  <si>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</si>
  <si>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</si>
  <si>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</si>
  <si>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</si>
  <si>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</si>
  <si>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</si>
  <si>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</si>
  <si>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</si>
  <si>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</si>
  <si>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</si>
  <si>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</si>
  <si>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</si>
  <si>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</si>
  <si>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</si>
  <si>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</si>
  <si>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</si>
  <si>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</si>
  <si>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</si>
  <si>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</si>
  <si>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</si>
  <si>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</si>
  <si>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</si>
  <si>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</si>
  <si>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</si>
  <si>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</si>
  <si>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</si>
  <si>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</si>
  <si>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</si>
  <si>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</si>
  <si>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</si>
  <si>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</si>
  <si>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</si>
  <si>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</si>
  <si>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</si>
  <si>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</si>
  <si>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</si>
  <si>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</si>
  <si>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</si>
  <si>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</si>
  <si>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</si>
  <si>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</si>
  <si>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</si>
  <si>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</si>
  <si>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</si>
  <si>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</si>
  <si>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</si>
  <si>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</si>
  <si>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</si>
  <si>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</si>
  <si>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</si>
  <si>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</si>
  <si>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</si>
  <si>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</si>
  <si>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</si>
  <si>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</si>
  <si>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</si>
  <si>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</si>
  <si>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</si>
  <si>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</si>
  <si>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</si>
  <si>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</si>
  <si>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</si>
  <si>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</si>
  <si>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</si>
  <si>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</si>
  <si>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</si>
  <si>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</si>
  <si>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</si>
  <si>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</si>
  <si>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</si>
  <si>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</si>
  <si>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</si>
  <si>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</si>
  <si>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</si>
  <si>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</si>
  <si>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</si>
  <si>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</si>
  <si>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</si>
  <si>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</si>
  <si>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</si>
  <si>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</si>
  <si>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</si>
  <si>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</si>
  <si>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</si>
  <si>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</si>
  <si>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</si>
  <si>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</si>
  <si>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</si>
  <si>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</si>
  <si>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</si>
  <si>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</si>
  <si>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</si>
  <si>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</si>
  <si>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</si>
  <si>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</si>
  <si>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</si>
  <si>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</si>
  <si>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</si>
  <si>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</si>
  <si>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</si>
  <si>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</si>
  <si>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</si>
  <si>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</si>
  <si>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</si>
  <si>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</si>
  <si>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</si>
  <si>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</si>
  <si>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</si>
  <si>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</si>
  <si>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</si>
  <si>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</si>
  <si>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</si>
  <si>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</si>
  <si>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</si>
  <si>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</si>
  <si>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</si>
  <si>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</si>
  <si>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</si>
  <si>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</si>
  <si>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</si>
  <si>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</si>
  <si>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</si>
  <si>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</si>
  <si>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</si>
  <si>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</si>
  <si>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</si>
  <si>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</si>
  <si>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</si>
  <si>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</si>
  <si>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</si>
  <si>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</si>
  <si>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</si>
  <si>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</si>
  <si>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</si>
  <si>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</si>
  <si>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</si>
  <si>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</si>
  <si>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</si>
  <si>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</si>
  <si>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</si>
  <si>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</si>
  <si>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</si>
  <si>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</si>
  <si>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</si>
  <si>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</si>
  <si>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</si>
  <si>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</si>
  <si>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</si>
  <si>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</si>
  <si>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</si>
  <si>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</si>
  <si>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</si>
  <si>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</si>
  <si>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</si>
  <si>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</si>
  <si>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</si>
  <si>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</si>
  <si>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</si>
  <si>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</si>
  <si>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</si>
  <si>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</si>
  <si>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</si>
  <si>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</si>
  <si>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</si>
  <si>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</si>
  <si>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</si>
  <si>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</si>
  <si>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</si>
  <si>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</si>
  <si>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</si>
  <si>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</si>
  <si>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</si>
  <si>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</si>
  <si>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</si>
  <si>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</si>
  <si>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</si>
  <si>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</si>
  <si>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</si>
  <si>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</si>
  <si>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</si>
  <si>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</si>
  <si>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</si>
  <si>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</si>
  <si>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</si>
  <si>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</si>
  <si>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</si>
  <si>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</si>
  <si>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</si>
  <si>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</si>
  <si>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</si>
  <si>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</si>
  <si>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</si>
  <si>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</si>
  <si>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</si>
  <si>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</si>
  <si>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</si>
  <si>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</si>
  <si>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</si>
  <si>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</si>
  <si>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</si>
  <si>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</si>
  <si>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</si>
  <si>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</si>
  <si>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</si>
  <si>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</si>
  <si>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</si>
  <si>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</si>
  <si>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</si>
  <si>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</si>
  <si>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</si>
  <si>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</si>
  <si>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</si>
  <si>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</si>
  <si>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</si>
  <si>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</si>
  <si>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</si>
  <si>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</si>
  <si>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</si>
  <si>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</si>
  <si>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</si>
  <si>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</si>
  <si>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</si>
  <si>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</si>
  <si>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</si>
  <si>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</si>
  <si>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</si>
  <si>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</si>
  <si>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</si>
  <si>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</si>
  <si>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</si>
  <si>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</si>
  <si>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</si>
  <si>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</si>
  <si>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</si>
  <si>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</si>
  <si>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</si>
  <si>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</si>
  <si>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</si>
  <si>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</si>
  <si>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</si>
  <si>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</si>
  <si>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</si>
  <si>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</si>
  <si>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</si>
  <si>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</si>
  <si>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</si>
  <si>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</si>
  <si>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</si>
  <si>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</si>
  <si>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</si>
  <si>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</si>
  <si>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</si>
  <si>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</si>
  <si>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</si>
  <si>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</si>
  <si>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</si>
  <si>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</si>
  <si>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</si>
  <si>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</si>
  <si>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</si>
  <si>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</si>
  <si>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</si>
  <si>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</si>
  <si>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</si>
  <si>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</si>
  <si>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</si>
  <si>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</si>
  <si>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</si>
  <si>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</si>
  <si>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</si>
  <si>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</si>
  <si>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</si>
  <si>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</si>
  <si>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</si>
  <si>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</si>
  <si>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</si>
  <si>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</si>
  <si>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</si>
  <si>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</si>
  <si>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</si>
  <si>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</si>
  <si>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</si>
  <si>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</si>
  <si>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</si>
  <si>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</si>
  <si>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</si>
  <si>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</si>
  <si>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</si>
  <si>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</si>
  <si>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</si>
  <si>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</si>
  <si>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</si>
  <si>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</si>
  <si>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</si>
  <si>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</si>
  <si>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</si>
  <si>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</si>
  <si>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</si>
  <si>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</si>
  <si>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</si>
  <si>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</si>
  <si>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</si>
  <si>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</si>
  <si>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</si>
  <si>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</si>
  <si>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</si>
  <si>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</si>
  <si>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</si>
  <si>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</si>
  <si>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</si>
  <si>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</si>
  <si>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</si>
  <si>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</si>
  <si>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</si>
  <si>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</si>
  <si>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</si>
  <si>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</si>
  <si>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</si>
  <si>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</si>
  <si>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</si>
  <si>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</si>
  <si>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</si>
  <si>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</si>
  <si>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</si>
  <si>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</si>
  <si>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</si>
  <si>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</si>
  <si>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</si>
  <si>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</si>
  <si>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</si>
  <si>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</si>
  <si>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</si>
  <si>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</si>
  <si>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</si>
  <si>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</si>
  <si>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</si>
  <si>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</si>
  <si>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</si>
  <si>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</si>
  <si>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</si>
  <si>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</si>
  <si>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</si>
  <si>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</si>
  <si>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</si>
  <si>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</si>
  <si>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</si>
  <si>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</si>
  <si>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</si>
  <si>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</si>
  <si>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</si>
  <si>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</si>
  <si>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</si>
  <si>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</si>
  <si>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</si>
  <si>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</si>
  <si>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</si>
  <si>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</si>
  <si>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</si>
  <si>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</si>
  <si>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</si>
  <si>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</si>
  <si>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</si>
  <si>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</si>
  <si>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</si>
  <si>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</si>
  <si>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</si>
  <si>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</si>
  <si>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</si>
  <si>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</si>
  <si>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</si>
  <si>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</si>
  <si>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</si>
  <si>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</si>
  <si>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</si>
  <si>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</si>
  <si>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</si>
  <si>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</si>
  <si>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</si>
  <si>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</si>
  <si>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</si>
  <si>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</si>
  <si>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</si>
  <si>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</si>
  <si>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</si>
  <si>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</si>
  <si>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</si>
  <si>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</si>
  <si>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</si>
  <si>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</si>
  <si>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</si>
  <si>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</si>
  <si>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</si>
  <si>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</si>
  <si>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</si>
  <si>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</si>
  <si>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</si>
  <si>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</si>
  <si>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</si>
  <si>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</si>
  <si>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</si>
  <si>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</si>
  <si>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</si>
  <si>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</si>
  <si>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</si>
  <si>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</si>
  <si>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</si>
  <si>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</si>
  <si>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</si>
  <si>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</si>
  <si>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</si>
  <si>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</si>
  <si>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</si>
  <si>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</si>
  <si>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</si>
  <si>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</si>
  <si>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</si>
  <si>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</si>
  <si>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</si>
  <si>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</si>
  <si>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</si>
  <si>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</si>
  <si>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</si>
  <si>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</si>
  <si>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</si>
  <si>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</si>
  <si>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</si>
  <si>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</si>
  <si>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</si>
  <si>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</si>
  <si>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</si>
  <si>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</si>
  <si>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</si>
  <si>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</si>
  <si>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</si>
  <si>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</si>
  <si>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</si>
  <si>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</si>
  <si>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</si>
  <si>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</si>
  <si>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</si>
  <si>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</si>
  <si>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</si>
  <si>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</si>
  <si>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</si>
  <si>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</si>
  <si>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</si>
  <si>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</si>
  <si>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</si>
  <si>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</si>
  <si>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</si>
  <si>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</si>
  <si>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</si>
  <si>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</si>
  <si>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</si>
  <si>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</si>
  <si>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</si>
  <si>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</si>
  <si>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</si>
  <si>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</si>
  <si>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</si>
  <si>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</si>
  <si>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</si>
  <si>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</si>
  <si>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</si>
  <si>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</si>
  <si>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</si>
  <si>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</si>
  <si>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</si>
  <si>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</si>
  <si>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</si>
  <si>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</si>
  <si>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</si>
  <si>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</si>
  <si>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</si>
  <si>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</si>
  <si>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</si>
  <si>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</si>
  <si>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</si>
  <si>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</si>
  <si>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</si>
  <si>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</si>
  <si>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</si>
  <si>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</si>
  <si>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</si>
  <si>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</si>
  <si>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</si>
  <si>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</si>
  <si>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</si>
  <si>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</si>
  <si>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</si>
  <si>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</si>
  <si>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</si>
  <si>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</si>
  <si>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</si>
  <si>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</si>
  <si>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</si>
  <si>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</si>
  <si>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</si>
  <si>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</si>
  <si>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</si>
  <si>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</si>
  <si>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</si>
  <si>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</si>
  <si>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</si>
  <si>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</si>
  <si>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</si>
  <si>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</si>
  <si>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</si>
  <si>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</si>
  <si>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</si>
  <si>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</si>
  <si>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</si>
  <si>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</si>
  <si>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</si>
  <si>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</si>
  <si>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</si>
  <si>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</si>
  <si>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</si>
  <si>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</si>
  <si>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</si>
  <si>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</si>
  <si>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</si>
  <si>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</si>
  <si>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</si>
  <si>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</si>
  <si>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</si>
  <si>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</si>
  <si>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</si>
  <si>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</si>
  <si>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</si>
  <si>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</si>
  <si>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</si>
  <si>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</si>
  <si>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</si>
  <si>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</si>
  <si>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</si>
  <si>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</si>
  <si>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</si>
  <si>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</si>
  <si>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</si>
  <si>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</si>
  <si>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</si>
  <si>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</si>
  <si>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</si>
  <si>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</si>
  <si>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</si>
  <si>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</si>
  <si>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</si>
  <si>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</si>
  <si>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</si>
  <si>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</si>
  <si>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</si>
  <si>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</si>
  <si>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</si>
  <si>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</si>
  <si>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</si>
  <si>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</si>
  <si>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</si>
  <si>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</si>
  <si>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</si>
  <si>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</si>
  <si>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</si>
  <si>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</si>
  <si>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</si>
  <si>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</si>
  <si>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</si>
  <si>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</si>
  <si>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</si>
  <si>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</si>
  <si>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</si>
  <si>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</si>
  <si>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</si>
  <si>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</si>
  <si>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</si>
  <si>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</si>
  <si>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</si>
  <si>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</si>
  <si>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</si>
  <si>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</si>
  <si>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</si>
  <si>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</si>
  <si>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</si>
  <si>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</si>
  <si>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</si>
  <si>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</si>
  <si>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</si>
  <si>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</si>
  <si>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</si>
  <si>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</si>
  <si>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</si>
  <si>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</si>
  <si>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</si>
  <si>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</si>
  <si>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</si>
  <si>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</si>
  <si>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</si>
  <si>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</si>
  <si>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</si>
  <si>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</si>
  <si>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</si>
  <si>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</si>
  <si>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</si>
  <si>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</si>
  <si>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</si>
  <si>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</si>
  <si>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</si>
  <si>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</si>
  <si>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</si>
  <si>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</si>
  <si>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</si>
  <si>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</si>
  <si>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</si>
  <si>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</si>
  <si>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</si>
  <si>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</si>
  <si>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</si>
  <si>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</si>
  <si>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</si>
  <si>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</si>
  <si>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</si>
  <si>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</si>
  <si>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</si>
  <si>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</si>
  <si>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</si>
  <si>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</si>
  <si>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</si>
  <si>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</si>
  <si>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</si>
  <si>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</si>
  <si>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</si>
  <si>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</si>
  <si>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</si>
  <si>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</si>
  <si>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</si>
  <si>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</si>
  <si>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</si>
  <si>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</si>
  <si>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</si>
  <si>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</si>
  <si>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</si>
  <si>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</si>
  <si>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</si>
  <si>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</si>
  <si>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</si>
  <si>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</si>
  <si>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</si>
  <si>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</si>
  <si>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</si>
  <si>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</si>
  <si>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</si>
  <si>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</si>
  <si>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</si>
  <si>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</si>
  <si>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</si>
  <si>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</si>
  <si>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</si>
  <si>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</si>
  <si>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</si>
  <si>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</si>
  <si>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</si>
  <si>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</si>
  <si>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</si>
  <si>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</si>
  <si>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</si>
  <si>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</si>
  <si>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</si>
  <si>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</si>
  <si>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</si>
  <si>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</si>
  <si>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</si>
  <si>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</si>
  <si>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</si>
  <si>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</si>
  <si>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</si>
  <si>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</si>
  <si>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</si>
  <si>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</si>
  <si>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</si>
  <si>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</si>
  <si>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</si>
  <si>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</si>
  <si>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</si>
  <si>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</si>
  <si>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</si>
  <si>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</si>
  <si>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</si>
  <si>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</si>
  <si>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</si>
  <si>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</si>
  <si>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</si>
  <si>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</si>
  <si>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</si>
  <si>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</si>
  <si>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</si>
  <si>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</si>
  <si>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</si>
  <si>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</si>
  <si>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</si>
  <si>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</si>
  <si>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</si>
  <si>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</si>
  <si>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</si>
  <si>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</si>
  <si>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</si>
  <si>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</si>
  <si>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</si>
  <si>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</si>
  <si>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</si>
  <si>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</si>
  <si>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</si>
  <si>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</si>
  <si>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</si>
  <si>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</si>
  <si>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</si>
  <si>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</si>
  <si>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</si>
  <si>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</si>
  <si>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</si>
  <si>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</si>
  <si>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</si>
  <si>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</si>
  <si>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</si>
  <si>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</si>
  <si>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</si>
  <si>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</si>
  <si>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</si>
  <si>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</si>
  <si>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</si>
  <si>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</si>
  <si>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</si>
  <si>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</si>
  <si>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</si>
  <si>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</si>
  <si>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</si>
  <si>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</si>
  <si>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</si>
  <si>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</si>
  <si>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</si>
  <si>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</si>
  <si>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</si>
  <si>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</si>
  <si>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</si>
  <si>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</si>
  <si>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</si>
  <si>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</si>
  <si>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</si>
  <si>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</si>
  <si>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</si>
  <si>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</si>
  <si>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</si>
  <si>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</si>
  <si>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</si>
  <si>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</si>
  <si>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</si>
  <si>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</si>
  <si>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</si>
  <si>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</si>
  <si>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</si>
  <si>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</si>
  <si>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</si>
  <si>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</si>
  <si>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</si>
  <si>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</si>
  <si>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</si>
  <si>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</si>
  <si>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</si>
  <si>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</si>
  <si>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</si>
  <si>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</si>
  <si>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</si>
  <si>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</si>
  <si>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</si>
  <si>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</si>
  <si>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</si>
  <si>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</si>
  <si>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</si>
  <si>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</si>
  <si>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</si>
  <si>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</si>
  <si>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</si>
  <si>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</si>
  <si>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</si>
  <si>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</si>
  <si>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</si>
  <si>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</si>
  <si>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</si>
  <si>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</si>
  <si>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</si>
  <si>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</si>
  <si>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</si>
  <si>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</si>
  <si>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</si>
  <si>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</si>
  <si>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</si>
  <si>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</si>
  <si>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</si>
  <si>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</si>
  <si>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</si>
  <si>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</si>
  <si>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</si>
  <si>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</si>
  <si>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</si>
  <si>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</si>
  <si>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</si>
  <si>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</si>
  <si>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</si>
  <si>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</si>
  <si>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</si>
  <si>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</si>
  <si>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</si>
  <si>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</si>
  <si>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</si>
  <si>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</si>
  <si>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</si>
  <si>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</si>
  <si>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</si>
  <si>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</si>
  <si>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</si>
  <si>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</si>
  <si>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</si>
  <si>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</si>
  <si>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</si>
  <si>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</si>
  <si>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</si>
  <si>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</si>
  <si>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</si>
  <si>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</si>
  <si>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</si>
  <si>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</si>
  <si>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</si>
  <si>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</si>
  <si>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</si>
  <si>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</si>
  <si>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</si>
  <si>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</si>
  <si>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</si>
  <si>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</si>
  <si>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</si>
  <si>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</si>
  <si>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</si>
  <si>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</si>
  <si>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</si>
  <si>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</si>
  <si>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</si>
  <si>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</si>
  <si>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</si>
  <si>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</si>
  <si>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</si>
  <si>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</si>
  <si>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</si>
  <si>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</si>
  <si>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</si>
  <si>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</si>
  <si>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</si>
  <si>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</si>
  <si>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</si>
  <si>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</si>
  <si>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</si>
  <si>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</si>
  <si>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</si>
  <si>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</si>
  <si>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</si>
  <si>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</si>
  <si>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</si>
  <si>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</si>
  <si>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</si>
  <si>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</si>
  <si>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</si>
  <si>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</si>
  <si>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</si>
  <si>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</si>
  <si>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</si>
  <si>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</si>
  <si>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</si>
  <si>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</si>
  <si>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</si>
  <si>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</si>
  <si>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</si>
  <si>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</si>
  <si>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</si>
  <si>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</si>
  <si>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</si>
  <si>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</si>
  <si>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</si>
  <si>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</si>
  <si>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</si>
  <si>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</si>
  <si>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</si>
  <si>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</si>
  <si>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</si>
  <si>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</si>
  <si>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</si>
  <si>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</si>
  <si>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</si>
  <si>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</si>
  <si>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</si>
  <si>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</si>
  <si>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</si>
  <si>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</si>
  <si>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</si>
  <si>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</si>
  <si>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</si>
  <si>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</si>
  <si>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</si>
  <si>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</si>
  <si>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</si>
  <si>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</si>
  <si>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</si>
  <si>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</si>
  <si>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</si>
  <si>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</si>
  <si>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</si>
  <si>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</si>
  <si>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</si>
  <si>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</si>
  <si>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</si>
  <si>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</si>
  <si>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</si>
  <si>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</si>
  <si>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</si>
  <si>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</si>
  <si>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</si>
  <si>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</si>
  <si>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</si>
  <si>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</si>
  <si>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</si>
  <si>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</si>
  <si>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</si>
  <si>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</si>
  <si>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</si>
  <si>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</si>
  <si>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</si>
  <si>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</si>
  <si>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</si>
  <si>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</si>
  <si>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</si>
  <si>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</si>
  <si>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</si>
  <si>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</si>
  <si>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</si>
  <si>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</si>
  <si>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</si>
  <si>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</si>
  <si>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</si>
  <si>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</si>
  <si>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</si>
  <si>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</si>
  <si>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</si>
  <si>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</si>
  <si>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</si>
  <si>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</si>
  <si>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</si>
  <si>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</si>
  <si>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</si>
  <si>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</si>
  <si>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</si>
  <si>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</si>
  <si>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</si>
  <si>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</si>
  <si>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</si>
  <si>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</si>
  <si>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</si>
  <si>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</si>
  <si>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</si>
  <si>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</si>
  <si>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</si>
  <si>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</si>
  <si>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</si>
  <si>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</si>
  <si>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</si>
  <si>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</si>
  <si>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</si>
  <si>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</si>
  <si>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</si>
  <si>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</si>
  <si>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</si>
  <si>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</si>
  <si>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</si>
  <si>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</si>
  <si>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</si>
  <si>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</si>
  <si>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</si>
  <si>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</si>
  <si>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</si>
  <si>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</si>
  <si>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</si>
  <si>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</si>
  <si>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</si>
  <si>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</si>
  <si>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</si>
  <si>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</si>
  <si>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</si>
  <si>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</si>
  <si>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</si>
  <si>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</si>
  <si>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</si>
  <si>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</si>
  <si>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</si>
  <si>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</si>
  <si>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</si>
  <si>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</si>
  <si>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</si>
  <si>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</si>
  <si>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</si>
  <si>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</si>
  <si>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</si>
  <si>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</si>
  <si>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</si>
  <si>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</si>
  <si>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</si>
  <si>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</si>
  <si>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</si>
  <si>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</si>
  <si>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</si>
  <si>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</si>
  <si>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</si>
  <si>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</si>
  <si>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</si>
  <si>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</si>
  <si>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</si>
  <si>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</si>
  <si>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</si>
  <si>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</si>
  <si>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</si>
  <si>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</si>
  <si>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</si>
  <si>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</si>
  <si>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</si>
  <si>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</si>
  <si>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</si>
  <si>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</si>
  <si>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</si>
  <si>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</si>
  <si>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</si>
  <si>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</si>
  <si>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</si>
  <si>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</si>
  <si>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</si>
  <si>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</si>
  <si>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</si>
  <si>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</si>
  <si>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</si>
  <si>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</si>
  <si>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</si>
  <si>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</si>
  <si>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</si>
  <si>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</si>
  <si>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</si>
  <si>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</si>
  <si>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</si>
  <si>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</si>
  <si>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</si>
  <si>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</si>
  <si>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</si>
  <si>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</si>
  <si>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</si>
  <si>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</si>
  <si>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</si>
  <si>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</si>
  <si>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</si>
  <si>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</si>
  <si>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</si>
  <si>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</si>
  <si>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</si>
  <si>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</si>
  <si>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</si>
  <si>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</si>
  <si>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</si>
  <si>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</si>
  <si>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</si>
  <si>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</si>
  <si>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</si>
  <si>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</si>
  <si>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</si>
  <si>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</si>
  <si>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</si>
  <si>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</si>
  <si>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</si>
  <si>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</si>
  <si>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</si>
  <si>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</si>
  <si>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</si>
  <si>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</si>
  <si>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</si>
  <si>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</si>
  <si>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</si>
  <si>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</si>
  <si>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</si>
  <si>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</si>
  <si>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</si>
  <si>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</si>
  <si>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</si>
  <si>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</si>
  <si>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</si>
  <si>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</si>
  <si>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</si>
  <si>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</si>
  <si>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</si>
  <si>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</si>
  <si>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</si>
  <si>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</si>
  <si>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</si>
  <si>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</si>
  <si>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</si>
  <si>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</si>
  <si>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</si>
  <si>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</si>
  <si>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</si>
  <si>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</si>
  <si>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</si>
  <si>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</si>
  <si>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</si>
  <si>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</si>
  <si>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</si>
  <si>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</si>
  <si>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</si>
  <si>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</si>
  <si>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</si>
  <si>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</si>
  <si>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</si>
  <si>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</si>
  <si>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</si>
  <si>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</si>
  <si>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</si>
  <si>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</si>
  <si>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</si>
  <si>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</si>
  <si>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</si>
  <si>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</si>
  <si>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</si>
  <si>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</si>
  <si>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</si>
  <si>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</si>
  <si>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</si>
  <si>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</si>
  <si>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</si>
  <si>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</si>
  <si>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</si>
  <si>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</si>
  <si>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</si>
  <si>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</si>
  <si>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</si>
  <si>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</si>
  <si>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</si>
  <si>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</si>
  <si>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</si>
  <si>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</si>
  <si>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</si>
  <si>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</si>
  <si>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</si>
  <si>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</si>
  <si>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</si>
  <si>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</si>
  <si>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</si>
  <si>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</si>
  <si>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</si>
  <si>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</si>
  <si>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</si>
  <si>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</si>
  <si>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</si>
  <si>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</si>
  <si>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</si>
  <si>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</si>
  <si>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</si>
  <si>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</si>
  <si>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</si>
  <si>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</si>
  <si>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</si>
  <si>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</si>
  <si>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</si>
  <si>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</si>
  <si>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</si>
  <si>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</si>
  <si>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</si>
  <si>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</si>
  <si>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</si>
  <si>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</si>
  <si>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</si>
  <si>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</si>
  <si>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</si>
  <si>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</si>
  <si>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</si>
  <si>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</si>
  <si>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</si>
  <si>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</si>
  <si>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</si>
  <si>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</si>
  <si>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</si>
  <si>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</si>
  <si>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</si>
  <si>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</si>
  <si>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</si>
  <si>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</si>
  <si>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</si>
  <si>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</si>
  <si>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</si>
  <si>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</si>
  <si>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</si>
  <si>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</si>
  <si>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</si>
  <si>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</si>
  <si>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</si>
  <si>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</si>
  <si>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</si>
  <si>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</si>
  <si>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</si>
  <si>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</si>
  <si>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</si>
  <si>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</si>
  <si>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</si>
  <si>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</si>
  <si>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</si>
  <si>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</si>
  <si>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</si>
  <si>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</si>
  <si>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</si>
  <si>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</si>
  <si>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</si>
  <si>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</si>
  <si>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</si>
  <si>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</si>
  <si>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</si>
  <si>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</si>
  <si>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</si>
  <si>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</si>
  <si>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</si>
  <si>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</si>
  <si>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</si>
  <si>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</si>
  <si>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</si>
  <si>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</si>
  <si>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</si>
  <si>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</si>
  <si>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</si>
  <si>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</si>
  <si>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</si>
  <si>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</si>
  <si>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</si>
  <si>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</si>
  <si>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</si>
  <si>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</si>
  <si>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</si>
  <si>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</si>
  <si>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</si>
  <si>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</si>
  <si>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</si>
  <si>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</si>
  <si>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</si>
  <si>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</si>
  <si>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</si>
  <si>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</si>
  <si>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</si>
  <si>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</si>
  <si>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</si>
  <si>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</si>
  <si>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</si>
  <si>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</si>
  <si>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</si>
  <si>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</si>
  <si>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</si>
  <si>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</si>
  <si>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</si>
  <si>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</si>
  <si>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</si>
  <si>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</si>
  <si>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</si>
  <si>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</si>
  <si>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</si>
  <si>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</si>
  <si>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</si>
  <si>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</si>
  <si>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</si>
  <si>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</si>
  <si>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</si>
  <si>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</si>
  <si>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</si>
  <si>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</si>
  <si>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</si>
  <si>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</si>
  <si>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</si>
  <si>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</si>
  <si>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</si>
  <si>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</si>
  <si>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</si>
  <si>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</si>
  <si>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</si>
  <si>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</si>
  <si>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</si>
  <si>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</si>
  <si>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</si>
  <si>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</si>
  <si>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</si>
  <si>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</si>
  <si>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</si>
  <si>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</si>
  <si>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</si>
  <si>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</si>
  <si>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</si>
  <si>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</si>
  <si>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</si>
  <si>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</si>
  <si>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</si>
  <si>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</si>
  <si>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</si>
  <si>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</si>
  <si>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</si>
  <si>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</si>
  <si>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</si>
  <si>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</si>
  <si>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</si>
  <si>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</si>
  <si>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</si>
  <si>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</si>
  <si>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</si>
  <si>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</si>
  <si>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</si>
  <si>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</si>
  <si>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</si>
  <si>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</si>
  <si>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</si>
  <si>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</si>
  <si>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</si>
  <si>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</si>
  <si>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</si>
  <si>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</si>
  <si>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</si>
  <si>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</si>
  <si>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</si>
  <si>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</si>
  <si>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</si>
  <si>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</si>
  <si>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</si>
  <si>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</si>
  <si>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</si>
  <si>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</si>
  <si>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</si>
  <si>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</si>
  <si>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</si>
  <si>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</si>
  <si>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</si>
  <si>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</si>
  <si>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</si>
  <si>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</si>
  <si>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</si>
  <si>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</si>
  <si>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</si>
  <si>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</si>
  <si>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</si>
  <si>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</si>
  <si>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</si>
  <si>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</si>
  <si>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</si>
  <si>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</si>
  <si>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</si>
  <si>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</si>
  <si>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</si>
  <si>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</si>
  <si>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</si>
  <si>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</si>
  <si>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</si>
  <si>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</si>
  <si>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</si>
  <si>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</si>
  <si>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</si>
  <si>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</si>
  <si>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</si>
  <si>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</si>
  <si>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</si>
  <si>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</si>
  <si>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</si>
  <si>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</si>
  <si>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</si>
  <si>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</si>
  <si>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</si>
  <si>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</si>
  <si>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</si>
  <si>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</si>
  <si>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</si>
  <si>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</si>
  <si>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</si>
  <si>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</si>
  <si>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</si>
  <si>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</si>
  <si>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</si>
  <si>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</si>
  <si>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</si>
  <si>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</si>
  <si>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</si>
  <si>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</si>
  <si>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</si>
  <si>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</si>
  <si>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</si>
  <si>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</si>
  <si>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</si>
  <si>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</si>
  <si>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</si>
  <si>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</si>
  <si>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</si>
  <si>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</si>
  <si>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</si>
  <si>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</si>
  <si>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</si>
  <si>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</si>
  <si>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</si>
  <si>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</si>
  <si>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</si>
  <si>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</si>
  <si>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</si>
  <si>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</si>
  <si>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</si>
  <si>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</si>
  <si>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</si>
  <si>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</si>
  <si>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</si>
  <si>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</si>
  <si>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</si>
  <si>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</si>
  <si>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</si>
  <si>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</si>
  <si>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</si>
  <si>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</si>
  <si>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</si>
  <si>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</si>
  <si>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</si>
  <si>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</si>
  <si>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</si>
  <si>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</si>
  <si>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</si>
  <si>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</si>
  <si>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</si>
  <si>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</si>
  <si>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</si>
  <si>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</si>
  <si>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</si>
  <si>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</si>
  <si>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</si>
  <si>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</si>
  <si>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</si>
  <si>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</si>
  <si>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</si>
  <si>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</si>
  <si>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</si>
  <si>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</si>
  <si>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</si>
  <si>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</si>
  <si>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</si>
  <si>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</si>
  <si>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</si>
  <si>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</si>
  <si>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</si>
  <si>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</si>
  <si>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</si>
  <si>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</si>
  <si>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</si>
  <si>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</si>
  <si>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</si>
  <si>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</si>
  <si>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</si>
  <si>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</si>
  <si>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</si>
  <si>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</si>
  <si>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</si>
  <si>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</si>
  <si>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</si>
  <si>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</si>
  <si>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</si>
  <si>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</si>
  <si>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</si>
  <si>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</si>
  <si>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</si>
  <si>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</si>
  <si>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</si>
  <si>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</si>
  <si>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</si>
  <si>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</si>
  <si>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</si>
  <si>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</si>
  <si>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</si>
  <si>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</si>
  <si>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</si>
  <si>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</si>
  <si>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</si>
  <si>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</si>
  <si>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</si>
  <si>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</si>
  <si>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</si>
  <si>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</si>
  <si>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</si>
  <si>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</si>
  <si>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</si>
  <si>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</si>
  <si>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</si>
  <si>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</si>
  <si>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</si>
  <si>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</si>
  <si>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</si>
  <si>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</si>
  <si>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</si>
  <si>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</si>
  <si>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</si>
  <si>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</si>
  <si>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</si>
  <si>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</si>
  <si>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</si>
  <si>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</si>
  <si>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</si>
  <si>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</si>
  <si>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</si>
  <si>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</si>
  <si>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</si>
  <si>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</si>
  <si>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</si>
  <si>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</si>
  <si>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</si>
  <si>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</si>
  <si>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</si>
  <si>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</si>
  <si>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</si>
  <si>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</si>
  <si>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</si>
  <si>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</si>
  <si>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</si>
  <si>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</si>
  <si>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</si>
  <si>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</si>
  <si>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</si>
  <si>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</si>
  <si>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</si>
  <si>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</si>
  <si>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</si>
  <si>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</si>
  <si>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</si>
  <si>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</si>
  <si>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</si>
  <si>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</si>
  <si>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</si>
  <si>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</si>
  <si>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</si>
  <si>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</si>
  <si>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</si>
  <si>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</si>
  <si>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</si>
  <si>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</si>
  <si>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</si>
  <si>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</si>
  <si>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</si>
  <si>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</si>
  <si>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</si>
  <si>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</si>
  <si>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</si>
  <si>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</si>
  <si>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</si>
  <si>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</si>
  <si>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</si>
  <si>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</si>
  <si>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</si>
  <si>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</si>
  <si>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</si>
  <si>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</si>
  <si>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</si>
  <si>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</si>
  <si>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</si>
  <si>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</si>
  <si>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</si>
  <si>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</si>
  <si>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</si>
  <si>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</si>
  <si>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</si>
  <si>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</si>
  <si>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</si>
  <si>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</si>
  <si>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</si>
  <si>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</si>
  <si>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</si>
  <si>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</si>
  <si>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</si>
  <si>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</si>
  <si>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</si>
  <si>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</si>
  <si>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</si>
  <si>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</si>
  <si>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</si>
  <si>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</si>
  <si>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</si>
  <si>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</si>
  <si>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</si>
  <si>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</si>
  <si>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</si>
  <si>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</si>
  <si>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</si>
  <si>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</si>
  <si>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</si>
  <si>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</si>
  <si>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</si>
  <si>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</si>
  <si>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</si>
  <si>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</si>
  <si>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</si>
  <si>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</si>
  <si>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</si>
  <si>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</si>
  <si>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</si>
  <si>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</si>
  <si>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</si>
  <si>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</si>
  <si>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</si>
  <si>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</si>
  <si>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</si>
  <si>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</si>
  <si>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</si>
  <si>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</si>
  <si>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</si>
  <si>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</si>
  <si>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</si>
  <si>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</si>
  <si>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</si>
  <si>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</si>
  <si>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</si>
  <si>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</si>
  <si>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</si>
  <si>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</si>
  <si>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</si>
  <si>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</si>
  <si>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</si>
  <si>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</si>
  <si>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</si>
  <si>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</si>
  <si>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</si>
  <si>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</si>
  <si>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</si>
  <si>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</si>
  <si>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</si>
  <si>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</si>
  <si>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</si>
  <si>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</si>
  <si>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</si>
  <si>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</si>
  <si>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</si>
  <si>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</si>
  <si>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</si>
  <si>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</si>
  <si>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</si>
  <si>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</si>
  <si>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</si>
  <si>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</si>
  <si>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</si>
  <si>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</si>
  <si>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</si>
  <si>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</si>
  <si>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</si>
  <si>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</si>
  <si>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</si>
  <si>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</si>
  <si>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</si>
  <si>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</si>
  <si>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</si>
  <si>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</si>
  <si>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</si>
  <si>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</si>
  <si>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</si>
  <si>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</si>
  <si>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</si>
  <si>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</si>
  <si>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</si>
  <si>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</si>
  <si>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</si>
  <si>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</si>
  <si>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ETA 60 min</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</si>
  <si>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</si>
  <si>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</si>
  <si>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</si>
  <si>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</si>
  <si>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</si>
  <si>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ETA:40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</si>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</sst>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8" totalsRowShown="0" headerRowDxfId="46" dataDxfId="45" headerRowBorderDxfId="43" tableBorderDxfId="44" totalsRowBorderDxfId="42">
  <autoFilter ref="A1:L2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327.72105196759367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3.0635300929134246E-2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c r="B4" s="131" t="str">
        <f>IFERROR(VLOOKUP(D4,DB!A:K,11,0),"")</f>
        <v/>
      </c>
      <c r="C4" s="131"/>
      <c r="D4" s="56"/>
      <c r="E4" s="130"/>
      <c r="F4" s="129"/>
      <c r="G4" s="128">
        <f ca="1">IFERROR(NOW()-F4,"-")</f>
        <v>45990.66947789352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45990.66947789352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45990.66947789352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45990.66947789352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45990.66947789352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45990.66947789352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45990.66947789352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45990.66947789352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45990.66947789352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45990.66947789352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45990.66947789352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45990.66947789352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45990.66947789352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45990.66947789352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45990.66947789352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45990.66947789352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45990.66947789352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45990.66947789352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45990.66947789352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45990.66947789352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45990.66947789352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45990.66947789352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45990.66947789352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45990.66947789352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45990.66947789352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45990.66947789352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45990.66947789352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45990.66947789352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45990.66947789352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45990.66947789352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45990.66947789352</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165.66963993055833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6.2820589120383374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26688</v>
      </c>
      <c r="E5" s="81" t="s">
        <v>39106</v>
      </c>
      <c r="F5" s="100">
        <v>45990.659803240742</v>
      </c>
      <c r="G5" s="101">
        <f ca="1">IFERROR(NOW()-F5,"-")</f>
        <v>9.6746527779032476E-3</v>
      </c>
      <c r="H5" s="100">
        <v>45990.653553240743</v>
      </c>
      <c r="I5" s="18" t="str">
        <f>IFERROR(VLOOKUP(D5,DB!A:F,6,0),"")</f>
        <v>Generator-SG</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45990.66947789352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45990.66947789352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45990.66947789352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45990.66947789352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45990.66947789352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45990.66947789352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45990.66947789352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45990.66947789352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45990.66947789352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45990.66947789352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45990.66947789352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45990.66947789352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45990.66947789352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45990.66947789352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45990.66947789352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45990.66947789352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45990.66947789352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45990.66947789352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45990.66947789352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45990.66947789352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45990.66947789352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45990.66947789352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45990.66947789352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45990.66947789352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45990.66947789352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45990.66947789352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45990.66947789352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45990.66947789352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45990.66947789352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45990.66947789352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45990.66947789352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45990.66947789352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45990.66947789352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45990.66947789352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45990.66947789352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45990.66947789352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45990.66947789352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45990.66947789352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45990.66947789352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45990.66947789352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45990.66947789352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45990.66947789352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45990.66947789352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45990.66947789352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45990.66947789352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45990.66947789352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45990.66947789352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45990.66947789352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45990.66947789352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45990.66947789352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45990.66947789352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45990.66947789352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45990.66947789352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45990.66947789352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45990.66947789352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45990.66947789352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45990.66947789352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45990.66947789352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45990.66947789352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45990.66947789352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45990.66947789352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45990.66947789352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45990.66947789352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45990.66947789352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45990.66947789352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45990.66947789352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45990.66947789352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45990.66947789352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45990.66947789352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45990.66947789352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45990.66947789352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45990.66947789352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45990.66947789352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0.13453576389292721</v>
      </c>
      <c r="H2" s="22">
        <v>45990.529930555553</v>
      </c>
      <c r="I2" s="19" t="str">
        <f>IFERROR(VLOOKUP(D2,DB!A:F,6,0),"")</f>
        <v>SCECO</v>
      </c>
      <c r="J2" s="18" t="str">
        <f>IFERROR(VLOOKUP(D2,DB!A:G,7,0),"")</f>
        <v>Dead</v>
      </c>
      <c r="K2" s="42" t="s">
        <v>39197</v>
      </c>
      <c r="L2" s="23" t="str">
        <f>IFERROR(VLOOKUP(D2,DB!A:I,9,0),"")</f>
        <v>Latis</v>
      </c>
    </row>
    <row r="3" spans="1:13" ht="42" customHeight="1">
      <c r="A3" s="19" t="s">
        <v>39198</v>
      </c>
      <c r="B3" s="58" t="str">
        <f>IFERROR(VLOOKUP(D3,DB!A:K,11,0),"")</f>
        <v>R3</v>
      </c>
      <c r="C3" s="18">
        <v>1</v>
      </c>
      <c r="D3" s="58" t="s">
        <v>24526</v>
      </c>
      <c r="E3" s="18" t="s">
        <v>39106</v>
      </c>
      <c r="F3" s="20">
        <v>45990.480312500003</v>
      </c>
      <c r="G3" s="21">
        <f t="shared" ca="1" si="0"/>
        <v>0.1891653935163049</v>
      </c>
      <c r="H3" s="22">
        <v>45990.540520833332</v>
      </c>
      <c r="I3" s="19" t="str">
        <f>IFERROR(VLOOKUP(D3,DB!A:F,6,0),"")</f>
        <v>SCECO</v>
      </c>
      <c r="J3" s="18" t="str">
        <f>IFERROR(VLOOKUP(D3,DB!A:G,7,0),"")</f>
        <v>Good</v>
      </c>
      <c r="K3" s="42" t="s">
        <v>39199</v>
      </c>
      <c r="L3" s="23" t="str">
        <f>IFERROR(VLOOKUP(D3,DB!A:I,9,0),"")</f>
        <v>Latis</v>
      </c>
    </row>
    <row r="4" spans="1:13" ht="15" customHeight="1">
      <c r="A4" s="19" t="s">
        <v>39200</v>
      </c>
      <c r="B4" s="58" t="str">
        <f>IFERROR(VLOOKUP(D4,DB!A:K,11,0),"")</f>
        <v>R3</v>
      </c>
      <c r="C4" s="18">
        <v>4</v>
      </c>
      <c r="D4" s="58" t="s">
        <v>24910</v>
      </c>
      <c r="E4" s="18" t="s">
        <v>39106</v>
      </c>
      <c r="F4" s="20">
        <v>45990.612372685187</v>
      </c>
      <c r="G4" s="21">
        <f t="shared" ca="1" si="0"/>
        <v>5.7105208332359325E-2</v>
      </c>
      <c r="H4" s="22">
        <v>45990.592673611114</v>
      </c>
      <c r="I4" s="19" t="str">
        <f>IFERROR(VLOOKUP(D4,DB!A:F,6,0),"")</f>
        <v>Generator-SG</v>
      </c>
      <c r="J4" s="18" t="str">
        <f>IFERROR(VLOOKUP(D4,DB!A:G,7,0),"")</f>
        <v>Weak</v>
      </c>
      <c r="K4" s="42" t="s">
        <v>39201</v>
      </c>
      <c r="L4" s="23" t="str">
        <f>IFERROR(VLOOKUP(D4,DB!A:I,9,0),"")</f>
        <v>Latis</v>
      </c>
    </row>
    <row r="5" spans="1:13" ht="15" customHeight="1">
      <c r="A5" s="19"/>
      <c r="B5" s="58" t="str">
        <f>IFERROR(VLOOKUP(D5,DB!A:K,11,0),"")</f>
        <v/>
      </c>
      <c r="C5" s="18"/>
      <c r="D5" s="58"/>
      <c r="E5" s="18"/>
      <c r="F5" s="20"/>
      <c r="G5" s="21">
        <f t="shared" ca="1" si="0"/>
        <v>45990.66947789352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45990.66947789352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45990.66947789352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45990.66947789352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45990.66947789352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45990.66947789352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45990.66947789352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45990.66947789352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45990.66947789352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45990.66947789352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45990.66947789352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45990.66947789352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45990.66947789352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45990.66947789352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45990.66947789352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45990.66947789352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45990.66947789352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45990.66947789352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45990.66947789352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45990.66947789352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45990.66947789352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45990.66947789352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45990.66947789352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45990.66947789352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45990.66947789352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45990.66947789352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45990.66947789352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45990.66947789352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45990.66947789352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45990.66947789352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45990.66947789352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45990.66947789352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45990.66947789352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45990.66947789352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45990.66947789352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45990.66947789352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45990.66947789352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45990.66947789352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45990.66947789352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45990.66947789352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45990.66947789352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45990.66947789352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45990.66947789352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45990.66947789352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45990.66947789352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45990.66947789352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45990.66947789352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45990.66947789352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45990.66947789352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45990.66947789352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45990.66947789352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45990.66947789352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45990.66947789352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45990.66947789352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45990.66947789352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45990.66947789352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45990.66947789352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45990.66947789352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45990.66947789352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45990.66947789352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45990.66947789352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45990.66947789352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45990.66947789352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45990.66947789352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45990.66947789352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45990.66947789352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45990.66947789352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45990.66947789352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45990.66947789352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45990.66947789352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45990.66947789352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45990.66947789352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45990.66947789352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45990.66947789352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45990.66947789352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45990.66947789352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45990.66947789352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45990.66947789352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45990.66947789352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45990.66947789352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45990.66947789352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45990.66947789352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45990.66947789352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45990.66947789352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45990.66947789352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45990.66947789352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45990.66947789352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45990.66947789352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45990.66947789352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45990.66947789352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45990.66947789352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45990.66947789352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45990.66947789352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45990.66947789352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45990.66947789352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45990.66947789352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45990.66947789352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45990.66947789352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45990.66947789352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45990.66947789352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45990.66947789352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45990.66947789352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45990.66947789352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45990.66947789352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45990.66947789352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45990.66947789352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45990.66947789352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45990.66947789352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45990.66947789352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45990.66947789352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45990.66947789352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45990.66947789352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45990.66947789352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45990.66947789352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45990.66947789352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45990.66947789352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45990.66947789352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45990.66947789352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45990.66947789352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45990.66947789352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45990.66947789352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45990.66947789352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45990.66947789352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45990.66947789352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45990.66947789352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45990.66947789352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45990.66947789352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45990.66947789352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45990.66947789352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45990.66947789352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45990.66947789352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45990.66947789352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45990.66947789352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45990.66947789352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45990.66947789352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45990.66947789352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45990.66947789352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45990.66947789352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45990.66947789352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45990.66947789352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45990.66947789352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45990.66947789352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45990.66947789352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45990.66947789352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45990.66947789352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45990.66947789352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45990.66947789352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45990.66947789352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45990.66947789352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45990.66947789352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45990.66947789352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45990.66947789352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45990.66947789352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45990.66947789352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45990.66947789352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45990.66947789352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45990.66947789352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45990.66947789352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45990.66947789352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45990.66947789352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45990.66947789352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45990.66947789352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45990.66947789352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45990.66947789352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45990.66947789352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45990.66947789352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45990.66947789352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45990.66947789352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45990.66947789352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45990.66947789352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45990.66947789352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45990.66947789352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45990.66947789352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45990.66947789352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45990.66947789352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45990.66947789352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45990.66947789352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45990.66947789352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45990.66947789352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45990.66947789352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45990.66947789352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45990.66947789352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45990.66947789352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45990.66947789352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45990.66947789352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45990.66947789352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45990.66947789352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45990.66947789352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45990.66947789352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45990.66947789352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45990.66947789352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45990.66947789352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45990.66947789352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45990.66947789352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45990.66947789352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45990.66947789352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45990.66947789352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45990.66947789352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45990.66947789352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45990.66947789352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45990.66947789352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45990.66947789352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45990.66947789352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45990.66947789352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45990.66947789352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45990.66947789352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45990.66947789352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45990.66947789352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45990.66947789352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45990.66947789352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45990.66947789352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45990.66947789352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45990.66947789352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45990.66947789352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45990.66947789352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45990.66947789352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45990.66947789352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45990.66947789352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45990.66947789352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45990.66947789352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45990.66947789352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45990.66947789352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45990.66947789352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45990.66947789352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45990.66947789352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45990.66947789352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45990.66947789352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45990.66947789352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45990.66947789352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45990.66947789352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45990.66947789352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45990.66947789352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45990.66947789352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45990.66947789352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45990.66947789352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45990.66947789352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45990.66947789352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45990.66947789352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45990.66947789352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45990.66947789352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45990.66947789352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45990.66947789352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45990.66947789352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45990.66947789352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45990.66947789352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45990.66947789352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45990.66947789352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45990.66947789352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45990.66947789352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45990.66947789352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45990.66947789352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45990.66947789352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45990.66947789352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45990.66947789352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45990.66947789352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45990.66947789352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45990.66947789352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45990.66947789352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45990.66947789352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45990.66947789352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45990.66947789352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45990.66947789352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45990.66947789352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45990.66947789352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45990.66947789352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45990.66947789352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45990.66947789352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45990.66947789352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45990.66947789352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45990.66947789352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45990.66947789352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45990.66947789352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45990.66947789352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45990.66947789352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45990.66947789352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45990.66947789352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45990.66947789352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45990.66947789352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45990.66947789352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45990.66947789352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45990.66947789352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45990.66947789352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45990.66947789352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45990.66947789352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45990.66947789352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45990.66947789352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45990.66947789352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45990.66947789352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45990.66947789352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45990.66947789352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45990.66947789352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45990.66947789352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45990.66947789352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45990.66947789352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45990.66947789352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45990.66947789352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45990.66947789352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45990.66947789352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45990.66947789352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45990.66947789352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45990.66947789352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45990.66947789352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45990.66947789352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45990.66947789352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45990.66947789352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45990.66947789352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45990.66947789352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45990.66947789352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45990.66947789352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45990.66947789352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45990.66947789352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45990.66947789352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45990.66947789352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45990.66947789352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45990.66947789352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45990.66947789352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45990.66947789352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45990.66947789352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45990.66947789352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45990.66947789352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45990.66947789352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45990.66947789352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45990.66947789352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45990.66947789352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45990.66947789352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45990.66947789352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45990.66947789352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45990.66947789352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45990.66947789352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45990.66947789352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45990.66947789352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45990.66947789352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45990.66947789352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45990.66947789352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45990.66947789352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45990.66947789352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45990.66947789352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45990.66947789352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45990.66947789352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45990.66947789352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45990.66947789352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45990.66947789352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45990.66947789352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45990.66947789352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45990.66947789352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45990.66947789352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45990.66947789352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45990.66947789352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45990.66947789352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45990.66947789352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45990.66947789352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45990.66947789352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45990.66947789352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45990.66947789352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45990.66947789352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45990.66947789352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45990.66947789352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45990.66947789352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45990.66947789352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45990.66947789352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45990.66947789352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45990.66947789352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45990.66947789352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45990.66947789352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45990.66947789352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45990.66947789352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45990.66947789352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45990.66947789352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45990.66947789352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45990.66947789352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45990.66947789352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45990.66947789352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45990.66947789352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45990.66947789352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45990.66947789352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45990.66947789352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45990.66947789352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45990.66947789352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45990.66947789352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45990.66947789352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45990.66947789352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45990.66947789352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45990.66947789352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45990.66947789352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45990.66947789352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45990.66947789352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45990.66947789352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45990.66947789352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45990.66947789352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45990.66947789352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45990.66947789352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45990.66947789352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45990.66947789352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45990.66947789352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45990.66947789352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45990.66947789352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45990.66947789352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45990.66947789352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45990.66947789352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45990.66947789352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45990.66947789352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45990.66947789352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45990.66947789352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45990.66947789352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45990.66947789352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45990.66947789352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45990.66947789352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45990.66947789352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45990.66947789352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45990.66947789352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45990.66947789352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45990.66947789352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45990.66947789352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45990.66947789352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45990.66947789352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45990.66947789352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45990.66947789352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45990.66947789352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45990.66947789352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45990.66947789352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45990.66947789352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45990.66947789352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45990.66947789352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45990.66947789352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45990.66947789352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45990.66947789352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45990.66947789352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45990.66947789352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45990.66947789352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45990.66947789352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45990.66947789352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45990.66947789352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45990.66947789352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45990.66947789352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45990.66947789352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45990.66947789352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45990.66947789352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45990.66947789352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45990.66947789352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45990.66947789352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45990.66947789352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45990.66947789352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45990.66947789352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45990.66947789352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45990.66947789352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45990.66947789352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45990.66947789352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45990.66947789352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45990.66947789352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45990.66947789352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45990.66947789352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45990.66947789352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45990.66947789352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45990.66947789352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45990.66947789352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45990.66947789352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45990.66947789352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45990.66947789352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45990.66947789352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45990.66947789352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45990.66947789352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45990.66947789352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45990.66947789352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45990.66947789352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45990.66947789352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45990.66947789352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45990.66947789352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45990.66947789352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45990.66947789352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45990.66947789352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45990.66947789352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45990.66947789352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45990.66947789352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45990.66947789352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45990.66947789352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45990.66947789352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45990.66947789352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45990.66947789352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45990.66947789352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45990.66947789352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45990.66947789352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45990.66947789352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45990.66947789352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45990.66947789352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45990.66947789352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45990.66947789352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45990.66947789352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45990.66947789352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45990.66947789352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45990.66947789352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45990.66947789352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45990.66947789352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45990.66947789352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45990.66947789352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45990.66947789352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45990.66947789352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45990.66947789352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45990.66947789352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45990.66947789352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45990.66947789352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45990.66947789352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45990.66947789352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45990.66947789352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45990.66947789352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45990.66947789352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45990.66947789352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45990.66947789352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45990.66947789352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45990.66947789352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45990.66947789352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45990.66947789352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45990.66947789352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45990.66947789352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45990.66947789352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45990.66947789352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45990.66947789352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45990.66947789352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45990.66947789352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45990.66947789352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45990.66947789352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45990.66947789352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45990.66947789352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45990.66947789352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45990.66947789352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45990.66947789352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45990.66947789352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45990.66947789352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45990.66947789352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45990.66947789352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45990.66947789352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45990.66947789352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45990.66947789352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45990.66947789352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45990.66947789352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45990.66947789352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45990.66947789352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45990.66947789352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45990.66947789352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45990.66947789352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45990.66947789352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45990.66947789352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45990.66947789352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45990.66947789352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45990.66947789352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45990.66947789352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45990.66947789352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45990.66947789352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45990.66947789352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45990.66947789352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45990.66947789352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45990.66947789352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45990.66947789352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45990.66947789352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45990.66947789352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45990.66947789352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45990.66947789352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45990.66947789352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45990.66947789352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45990.66947789352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45990.66947789352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45990.66947789352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45990.66947789352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45990.66947789352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45990.66947789352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45990.66947789352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45990.66947789352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45990.66947789352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45990.66947789352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45990.66947789352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45990.66947789352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45990.66947789352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45990.66947789352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45990.66947789352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45990.66947789352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45990.66947789352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45990.66947789352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45990.66947789352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45990.66947789352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45990.66947789352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45990.66947789352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45990.66947789352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45990.66947789352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45990.66947789352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45990.66947789352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45990.66947789352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45990.66947789352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45990.66947789352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45990.66947789352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45990.66947789352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45990.66947789352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45990.66947789352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45990.66947789352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45990.66947789352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45990.66947789352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45990.66947789352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45990.66947789352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45990.66947789352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45990.66947789352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45990.66947789352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45990.66947789352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45990.66947789352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45990.66947789352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45990.66947789352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45990.66947789352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45990.66947789352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45990.66947789352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45990.66947789352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45990.66947789352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45990.66947789352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45990.66947789352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45990.66947789352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45990.66947789352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45990.66947789352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45990.66947789352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45990.66947789352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45990.66947789352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45990.66947789352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45990.66947789352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45990.66947789352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45990.66947789352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45990.66947789352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45990.66947789352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45990.66947789352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45990.66947789352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45990.66947789352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45990.66947789352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45990.66947789352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45990.66947789352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45990.66947789352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45990.66947789352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45990.66947789352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45990.66947789352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45990.66947789352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45990.66947789352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45990.66947789352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45990.66947789352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45990.66947789352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45990.66947789352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45990.66947789352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45990.66947789352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45990.66947789352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45990.66947789352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45990.66947789352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45990.66947789352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45990.66947789352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45990.66947789352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45990.66947789352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45990.66947789352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45990.66947789352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45990.66947789352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45990.66947789352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45990.66947789352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45990.66947789352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45990.66947789352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45990.66947789352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45990.66947789352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45990.66947789352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45990.66947789352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45990.66947789352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45990.66947789352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45990.66947789352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45990.66947789352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45990.66947789352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45990.66947789352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45990.66947789352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45990.66947789352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45990.66947789352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45990.66947789352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45990.66947789352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45990.66947789352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45990.66947789352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45990.66947789352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45990.66947789352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45990.66947789352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45990.66947789352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45990.66947789352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45990.66947789352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45990.66947789352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45990.66947789352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45990.66947789352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45990.66947789352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45990.66947789352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45990.66947789352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45990.66947789352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45990.66947789352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45990.66947789352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45990.66947789352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45990.66947789352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45990.66947789352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45990.66947789352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45990.66947789352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45990.66947789352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45990.66947789352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45990.66947789352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45990.66947789352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45990.66947789352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45990.66947789352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45990.66947789352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45990.66947789352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45990.66947789352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45990.66947789352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45990.66947789352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45990.66947789352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45990.66947789352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45990.66947789352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45990.66947789352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45990.66947789352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45990.66947789352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45990.66947789352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45990.66947789352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45990.66947789352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45990.66947789352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45990.66947789352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45990.66947789352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45990.66947789352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45990.66947789352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45990.66947789352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45990.66947789352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45990.66947789352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45990.66947789352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45990.66947789352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45990.66947789352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45990.66947789352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45990.66947789352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45990.66947789352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45990.66947789352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45990.66947789352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45990.66947789352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45990.66947789352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45990.66947789352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45990.66947789352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45990.66947789352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45990.66947789352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45990.66947789352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45990.66947789352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45990.66947789352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45990.66947789352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45990.66947789352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45990.66947789352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45990.66947789352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45990.66947789352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45990.66947789352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45990.66947789352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45990.66947789352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45990.66947789352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45990.66947789352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45990.66947789352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45990.66947789352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45990.66947789352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45990.66947789352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45990.66947789352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45990.66947789352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45990.66947789352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45990.66947789352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45990.66947789352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45990.66947789352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45990.66947789352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45990.66947789352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45990.66947789352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45990.66947789352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45990.66947789352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45990.66947789352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45990.66947789352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45990.66947789352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45990.66947789352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45990.66947789352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45990.66947789352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45990.66947789352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45990.66947789352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45990.66947789352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45990.66947789352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45990.66947789352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45990.66947789352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45990.66947789352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45990.66947789352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45990.66947789352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45990.66947789352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45990.66947789352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45990.66947789352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45990.66947789352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45990.66947789352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45990.66947789352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45990.66947789352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45990.66947789352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45990.66947789352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45990.66947789352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45990.66947789352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45990.66947789352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45990.66947789352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45990.66947789352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45990.66947789352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45990.66947789352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45990.66947789352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45990.66947789352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45990.66947789352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45990.66947789352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45990.66947789352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45990.66947789352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45990.66947789352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45990.66947789352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45990.66947789352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45990.66947789352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45990.66947789352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45990.66947789352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45990.66947789352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45990.66947789352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45990.66947789352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45990.66947789352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45990.66947789352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45990.66947789352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45990.66947789352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45990.66947789352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45990.66947789352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45990.66947789352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45990.66947789352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45990.66947789352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45990.66947789352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45990.66947789352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45990.66947789352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45990.66947789352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45990.66947789352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45990.66947789352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45990.66947789352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45990.66947789352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45990.66947789352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45990.66947789352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45990.66947789352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45990.66947789352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45990.66947789352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45990.66947789352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45990.66947789352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45990.66947789352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45990.66947789352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45990.66947789352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45990.66947789352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45990.66947789352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45990.66947789352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45990.66947789352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45990.66947789352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45990.66947789352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45990.66947789352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45990.66947789352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45990.66947789352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45990.66947789352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45990.66947789352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45990.66947789352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45990.66947789352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45990.66947789352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45990.66947789352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45990.66947789352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45990.66947789352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45990.66947789352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45990.66947789352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45990.66947789352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45990.66947789352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45990.66947789352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45990.66947789352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45990.66947789352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45990.66947789352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45990.66947789352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45990.66947789352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45990.66947789352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45990.66947789352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45990.66947789352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45990.66947789352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45990.66947789352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45990.66947789352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45990.66947789352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45990.66947789352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45990.66947789352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45990.66947789352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45990.66947789352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45990.66947789352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45990.66947789352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45990.66947789352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45990.66947789352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45990.66947789352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45990.66947789352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45990.66947789352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45990.66947789352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45990.66947789352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45990.66947789352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45990.66947789352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45990.66947789352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45990.66947789352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45990.66947789352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45990.66947789352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45990.66947789352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45990.66947789352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45990.66947789352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45990.66947789352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45990.66947789352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45990.66947789352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45990.66947789352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45990.66947789352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45990.66947789352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45990.66947789352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45990.66947789352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45990.66947789352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45990.66947789352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45990.66947789352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45990.66947789352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45990.66947789352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45990.66947789352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45990.66947789352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45990.66947789352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45990.66947789352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45990.66947789352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45990.66947789352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45990.66947789352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45990.66947789352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45990.66947789352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45990.66947789352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45990.66947789352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45990.66947789352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45990.66947789352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45990.66947789352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45990.66947789352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45990.66947789352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45990.66947789352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45990.66947789352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45990.66947789352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45990.66947789352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45990.66947789352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45990.66947789352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45990.66947789352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45990.66947789352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45990.66947789352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45990.66947789352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45990.66947789352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45990.66947789352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45990.66947789352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45990.66947789352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45990.66947789352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45990.66947789352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45990.66947789352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45990.66947789352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45990.66947789352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45990.66947789352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45990.66947789352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45990.66947789352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45990.66947789352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45990.66947789352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45990.66947789352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45990.66947789352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45990.66947789352</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8"/>
  <sheetViews>
    <sheetView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287.1887603009236</v>
      </c>
      <c r="H2" s="92">
        <v>45703.474768518521</v>
      </c>
      <c r="I2" s="92" t="str">
        <f>IFERROR(VLOOKUP(D2,DB!A:F,6,0),"")</f>
        <v>SCECO</v>
      </c>
      <c r="J2" s="92" t="str">
        <f>IFERROR(VLOOKUP(D2,DB!A:G,7,0),"")</f>
        <v>Dead</v>
      </c>
      <c r="K2" s="94" t="s">
        <v>39203</v>
      </c>
      <c r="L2" s="88" t="str">
        <f>IFERROR(VLOOKUP(D2,DB!A:I,9,0),"")</f>
        <v>Latis</v>
      </c>
    </row>
    <row r="3" spans="1:16" ht="31.5" customHeight="1">
      <c r="A3" s="110" t="s">
        <v>39204</v>
      </c>
      <c r="B3" s="88" t="str">
        <f>IFERROR(VLOOKUP(D3,DB!A:K,11,0),"")</f>
        <v>R4</v>
      </c>
      <c r="C3" s="90">
        <v>1</v>
      </c>
      <c r="D3" s="88" t="s">
        <v>37915</v>
      </c>
      <c r="E3" s="91" t="s">
        <v>39106</v>
      </c>
      <c r="F3" s="92">
        <v>45990.191666666666</v>
      </c>
      <c r="G3" s="93">
        <f t="shared" ref="G3:G50" ca="1" si="0">IFERROR(NOW()-F3,"")</f>
        <v>0.47781122685410082</v>
      </c>
      <c r="H3" s="92">
        <v>45989.810358796298</v>
      </c>
      <c r="I3" s="110" t="str">
        <f>IFERROR(VLOOKUP(D3,DB!A:F,6,0),"")</f>
        <v>SCECO</v>
      </c>
      <c r="J3" s="110" t="str">
        <f>IFERROR(VLOOKUP(D3,DB!A:G,7,0),"")</f>
        <v>Dead</v>
      </c>
      <c r="K3" s="94" t="s">
        <v>39205</v>
      </c>
      <c r="L3" s="88" t="str">
        <f>IFERROR(VLOOKUP(D3,DB!A:I,9,0),"")</f>
        <v>Latis</v>
      </c>
    </row>
    <row r="4" spans="1:16" ht="15" customHeight="1">
      <c r="A4" s="110" t="s">
        <v>39206</v>
      </c>
      <c r="B4" s="110" t="str">
        <f>IFERROR(VLOOKUP(D4,DB!A:K,11,0),"")</f>
        <v>R4</v>
      </c>
      <c r="C4" s="90">
        <v>1</v>
      </c>
      <c r="D4" s="88" t="s">
        <v>30313</v>
      </c>
      <c r="E4" s="91" t="s">
        <v>39106</v>
      </c>
      <c r="F4" s="92"/>
      <c r="G4" s="93">
        <f ca="1">IFERROR(NOW()-F4,"")</f>
        <v>45990.66947789352</v>
      </c>
      <c r="H4" s="92">
        <v>45990.576539351852</v>
      </c>
      <c r="I4" s="110" t="str">
        <f>IFERROR(VLOOKUP(D4,DB!A:F,6,0),"")</f>
        <v>SCECO</v>
      </c>
      <c r="J4" s="110" t="str">
        <f>IFERROR(VLOOKUP(D4,DB!A:G,7,0),"")</f>
        <v>Dead</v>
      </c>
      <c r="K4" s="94" t="s">
        <v>39207</v>
      </c>
      <c r="L4" s="88" t="str">
        <f>IFERROR(VLOOKUP(D4,DB!A:I,9,0),"")</f>
        <v>Latis</v>
      </c>
    </row>
    <row r="5" spans="1:16" ht="15" customHeight="1">
      <c r="A5" s="110"/>
      <c r="B5" s="110" t="str">
        <f>IFERROR(VLOOKUP(D5,DB!A:K,11,0),"")</f>
        <v/>
      </c>
      <c r="C5" s="90"/>
      <c r="D5" s="88"/>
      <c r="E5" s="91"/>
      <c r="F5" s="92"/>
      <c r="G5" s="93">
        <f t="shared" ca="1" si="0"/>
        <v>45990.66947789352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45990.66947789352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45990.66947789352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45990.66947789352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45990.66947789352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45990.66947789352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45990.66947789352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45990.66947789352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45990.66947789352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45990.66947789352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53"/>
      <c r="E15" s="91"/>
      <c r="F15" s="92"/>
      <c r="G15" s="93">
        <f t="shared" ca="1" si="0"/>
        <v>45990.66947789352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45990.66947789352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45990.66947789352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45990.66947789352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45990.66947789352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45990.66947789352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45990.66947789352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45990.66947789352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45990.66947789352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45990.66947789352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45990.66947789352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45990.66947789352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45990.66947789352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45990.66947789352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45990.66947789352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45990.66947789352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45990.66947789352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45990.66947789352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45990.66947789352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45990.66947789352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45990.66947789352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45990.66947789352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45990.66947789352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45990.66947789352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45990.66947789352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45990.66947789352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45990.66947789352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45990.66947789352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45990.66947789352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45990.66947789352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45990.66947789352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45990.66947789352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45990.66947789352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45990.66947789352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45990.66947789352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45990.66947789352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ref="G51:G114" ca="1" si="1">IFERROR(NOW()-F51,"")</f>
        <v>45990.66947789352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45990.66947789352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45990.66947789352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45990.66947789352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45990.66947789352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45990.66947789352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45990.66947789352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45990.66947789352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45990.66947789352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45990.66947789352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45990.66947789352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45990.66947789352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45990.66947789352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45990.66947789352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45990.66947789352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45990.66947789352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45990.66947789352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45990.66947789352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45990.66947789352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45990.66947789352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45990.66947789352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45990.66947789352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45990.66947789352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45990.66947789352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45990.66947789352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45990.66947789352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45990.66947789352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45990.66947789352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45990.66947789352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45990.66947789352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45990.66947789352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45990.66947789352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45990.66947789352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45990.66947789352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45990.66947789352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45990.66947789352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45990.66947789352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45990.66947789352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45990.66947789352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45990.66947789352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45990.66947789352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45990.66947789352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45990.66947789352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45990.66947789352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45990.66947789352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45990.66947789352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45990.66947789352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45990.66947789352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45990.66947789352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45990.66947789352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45990.66947789352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45990.66947789352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45990.66947789352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45990.66947789352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45990.66947789352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45990.66947789352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45990.66947789352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45990.66947789352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45990.66947789352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45990.66947789352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45990.66947789352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45990.66947789352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45990.66947789352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45990.66947789352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ref="G115:G178" ca="1" si="2">IFERROR(NOW()-F115,"")</f>
        <v>45990.66947789352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45990.66947789352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45990.66947789352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45990.66947789352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45990.66947789352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45990.66947789352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45990.66947789352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45990.66947789352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45990.66947789352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45990.66947789352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45990.66947789352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45990.66947789352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45990.66947789352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45990.66947789352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45990.66947789352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45990.66947789352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45990.66947789352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45990.66947789352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45990.66947789352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45990.66947789352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45990.66947789352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45990.66947789352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45990.66947789352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45990.66947789352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45990.66947789352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45990.66947789352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45990.66947789352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45990.66947789352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45990.66947789352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45990.66947789352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45990.66947789352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45990.66947789352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45990.66947789352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45990.66947789352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45990.66947789352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45990.66947789352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45990.66947789352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45990.66947789352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45990.66947789352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45990.66947789352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45990.66947789352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45990.66947789352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45990.66947789352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45990.66947789352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45990.66947789352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45990.66947789352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45990.66947789352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45990.66947789352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45990.66947789352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45990.66947789352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45990.66947789352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45990.66947789352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45990.66947789352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45990.66947789352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45990.66947789352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45990.66947789352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45990.66947789352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45990.66947789352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45990.66947789352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45990.66947789352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45990.66947789352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45990.66947789352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45990.66947789352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45990.66947789352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ref="G179:G242" ca="1" si="3">IFERROR(NOW()-F179,"")</f>
        <v>45990.66947789352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45990.66947789352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45990.66947789352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45990.66947789352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45990.66947789352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45990.66947789352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45990.66947789352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45990.66947789352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45990.66947789352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45990.66947789352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45990.66947789352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45990.66947789352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45990.66947789352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45990.66947789352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45990.66947789352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45990.66947789352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45990.66947789352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45990.66947789352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45990.66947789352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45990.66947789352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45990.66947789352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45990.66947789352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45990.66947789352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45990.66947789352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45990.66947789352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45990.66947789352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45990.66947789352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45990.66947789352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45990.66947789352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45990.66947789352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45990.66947789352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45990.66947789352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45990.66947789352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45990.66947789352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45990.66947789352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45990.66947789352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45990.66947789352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45990.66947789352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45990.66947789352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45990.66947789352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45990.66947789352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45990.66947789352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45990.66947789352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45990.66947789352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45990.66947789352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45990.66947789352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45990.66947789352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45990.66947789352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45990.66947789352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45990.66947789352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45990.66947789352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45990.66947789352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45990.66947789352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45990.66947789352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45990.66947789352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45990.66947789352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45990.66947789352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45990.66947789352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45990.66947789352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45990.66947789352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45990.66947789352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45990.66947789352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45990.66947789352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45990.66947789352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ref="G243:G288" ca="1" si="4">IFERROR(NOW()-F243,"")</f>
        <v>45990.66947789352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45990.66947789352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45990.66947789352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45990.66947789352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45990.66947789352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45990.66947789352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45990.66947789352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45990.66947789352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45990.66947789352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45990.66947789352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45990.66947789352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45990.66947789352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45990.66947789352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45990.66947789352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45990.66947789352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45990.66947789352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45990.66947789352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45990.66947789352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45990.66947789352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45990.66947789352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45990.66947789352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45990.66947789352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45990.66947789352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45990.66947789352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45990.66947789352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45990.66947789352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45990.66947789352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45990.66947789352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45990.66947789352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45990.66947789352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45990.66947789352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45990.66947789352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45990.66947789352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45990.66947789352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45990.66947789352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45990.66947789352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45990.66947789352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45990.66947789352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45990.66947789352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45990.66947789352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45990.66947789352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45990.66947789352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45990.66947789352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45990.66947789352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45990.66947789352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45990.66947789352</v>
      </c>
      <c r="H288" s="92"/>
      <c r="I288" s="110" t="str">
        <f>IFERROR(VLOOKUP(D288,DB!A:F,6,0),"")</f>
        <v/>
      </c>
      <c r="J288" s="110" t="str">
        <f>IFERROR(VLOOKUP(D288,DB!A:G,7,0),"")</f>
        <v/>
      </c>
      <c r="K288" s="94"/>
      <c r="L288" s="88" t="str">
        <f>IFERROR(VLOOKUP(D288,DB!A:I,9,0),"")</f>
        <v/>
      </c>
    </row>
  </sheetData>
  <dataValidations count="2">
    <dataValidation allowBlank="1" showInputMessage="1" showErrorMessage="1" sqref="E1" xr:uid="{A4F81451-56CC-4543-9497-104C4E44EE4B}"/>
    <dataValidation type="list" allowBlank="1" showInputMessage="1" showErrorMessage="1" sqref="E2:E2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98.837417708331486</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39109</v>
      </c>
      <c r="F3" s="38">
        <v>45926.188877314817</v>
      </c>
      <c r="G3" s="105">
        <f t="shared" ref="G3" ca="1" si="0">IFERROR(NOW()-F3,"")</f>
        <v>64.480600578703161</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39109</v>
      </c>
      <c r="F4" s="107">
        <v>45948.661111111112</v>
      </c>
      <c r="G4" s="108">
        <f t="shared" ref="G4" ca="1" si="1">IFERROR(NOW()-F4,"")</f>
        <v>42.008366782407393</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9.2961792824062286</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0.71756817129789852</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0.15122557870199671</v>
      </c>
      <c r="H7" s="38">
        <v>45990.335613425923</v>
      </c>
      <c r="I7" s="37" t="str">
        <f>IFERROR(VLOOKUP(D7,DB!A:F,6,0),"")</f>
        <v>SCECO</v>
      </c>
      <c r="J7" s="37" t="str">
        <f>IFERROR(VLOOKUP(D7,DB!A:G,7,0),"")</f>
        <v>Dead</v>
      </c>
      <c r="K7" s="37" t="s">
        <v>39219</v>
      </c>
      <c r="L7" s="37" t="str">
        <f>IFERROR(VLOOKUP(D7,DB!A:I,9,0),"")</f>
        <v>Latis</v>
      </c>
    </row>
    <row r="8" spans="1:13">
      <c r="A8" s="37"/>
      <c r="B8" s="37" t="str">
        <f>IFERROR(VLOOKUP(D8,DB!A:K,11,0),"")</f>
        <v/>
      </c>
      <c r="C8" s="37"/>
      <c r="D8" s="106"/>
      <c r="E8" s="37"/>
      <c r="F8" s="38"/>
      <c r="G8" s="138">
        <f ca="1">IFERROR(NOW()-F8,"")</f>
        <v>45990.66947789352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45990.66947789352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45990.66947789352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45990.66947789352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45990.66947789352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45990.66947789352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45990.66947789352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45990.66947789352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45990.66947789352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45990.66947789352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45990.66947789352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45990.66947789352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45990.66947789352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45990.66947789352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45990.66947789352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45990.66947789352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45990.66947789352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45990.66947789352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45990.66947789352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45990.66947789352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45990.66947789352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45990.66947789352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45990.66947789352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45990.66947789352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45990.66947789352</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39220</v>
      </c>
      <c r="B2" s="119" t="str">
        <f>IFERROR(VLOOKUP(D2,DB!A:K,11,0),"")</f>
        <v>R6</v>
      </c>
      <c r="C2" s="120">
        <v>1</v>
      </c>
      <c r="D2" s="119" t="s">
        <v>37310</v>
      </c>
      <c r="E2" s="106" t="s">
        <v>39106</v>
      </c>
      <c r="F2" s="121">
        <v>45990.580081018517</v>
      </c>
      <c r="G2" s="72">
        <f ca="1">IFERROR(NOW()-F2,"-")</f>
        <v>8.9396875002421439E-2</v>
      </c>
      <c r="H2" s="121">
        <v>45990.580081018517</v>
      </c>
      <c r="I2" s="119" t="str">
        <f>IFERROR(VLOOKUP(D2,DB!A:F,6,0),"")</f>
        <v>Generator-SG</v>
      </c>
      <c r="J2" s="119" t="str">
        <f>IFERROR(VLOOKUP(D2,DB!A:G,7,0),"")</f>
        <v>Dead</v>
      </c>
      <c r="K2" s="122" t="s">
        <v>39221</v>
      </c>
      <c r="L2" s="140" t="str">
        <f>IFERROR(VLOOKUP(D2,DB!A:I,9,0),"")</f>
        <v>Latis</v>
      </c>
    </row>
    <row r="3" spans="1:16382" ht="31.5" customHeight="1">
      <c r="A3" s="118"/>
      <c r="B3" s="119" t="str">
        <f>IFERROR(VLOOKUP(D3,DB!A:K,11,0),"")</f>
        <v/>
      </c>
      <c r="C3" s="120"/>
      <c r="D3" s="119"/>
      <c r="E3" s="106"/>
      <c r="F3" s="121"/>
      <c r="G3" s="72">
        <f ca="1">IFERROR(NOW()-F3,"-")</f>
        <v>45990.66947789352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45990.66947789352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45990.66947789352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45990.66947789352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45990.66947789352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45990.66947789352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45990.66947789352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45990.66947789352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45990.66947789352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45990.66947789352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45990.66947789352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45990.66947789352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45990.66947789352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45990.66947789352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45990.66947789352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45990.66947789352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45990.66947789352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45990.66947789352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45990.66947789352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45990.66947789352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45990.66947789352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45990.66947789352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45990.66947789352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45990.66947789352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45990.66947789352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45990.66947789352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45990.66947789352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45990.66947789352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45990.66947789352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45990.66947789352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45990.66947789352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45990.66947789352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45990.66947789352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45990.66947789352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45990.66947789352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45990.66947789352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45990.66947789352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45990.66947789352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45990.66947789352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45990.66947789352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45990.66947789352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45990.66947789352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45990.66947789352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45990.66947789352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45990.66947789352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45990.66947789352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45990.66947789352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45990.66947789352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45990.66947789352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45990.66947789352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45990.66947789352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45990.66947789352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45990.66947789352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45990.66947789352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45990.66947789352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45990.66947789352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45990.66947789352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45990.66947789352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45990.66947789352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45990.66947789352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45990.66947789352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45990.66947789352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45990.66947789352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45990.66947789352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45990.66947789352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45990.66947789352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45990.66947789352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45990.66947789352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45990.66947789352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45990.66947789352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45990.66947789352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45990.66947789352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45990.66947789352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45990.66947789352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45990.66947789352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45990.66947789352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45990.66947789352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45990.66947789352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45990.66947789352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45990.66947789352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45990.66947789352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45990.66947789352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45990.66947789352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45990.66947789352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45990.66947789352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45990.66947789352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45990.66947789352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45990.66947789352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45990.66947789352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45990.66947789352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45990.66947789352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45990.66947789352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45990.66947789352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45990.66947789352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45990.66947789352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45990.66947789352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45990.66947789352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45990.66947789352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45990.66947789352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45990.66947789352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45990.66947789352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45990.66947789352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45990.66947789352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45990.66947789352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45990.66947789352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45990.66947789352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45990.66947789352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45990.66947789352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45990.66947789352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45990.66947789352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45990.66947789352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45990.66947789352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45990.66947789352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45990.66947789352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45990.66947789352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45990.66947789352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45990.66947789352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45990.66947789352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45990.66947789352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45990.66947789352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45990.66947789352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45990.66947789352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45990.66947789352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45990.66947789352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45990.66947789352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45990.66947789352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45990.66947789352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45990.66947789352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45990.66947789352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45990.66947789352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45990.66947789352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45990.66947789352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45990.66947789352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45990.66947789352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45990.66947789352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45990.66947789352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45990.66947789352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45990.66947789352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45990.66947789352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45990.66947789352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45990.66947789352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45990.66947789352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45990.66947789352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45990.66947789352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45990.66947789352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45990.66947789352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45990.66947789352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45990.66947789352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45990.66947789352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45990.66947789352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45990.66947789352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45990.66947789352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45990.66947789352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45990.66947789352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45990.66947789352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45990.66947789352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45990.66947789352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45990.66947789352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45990.66947789352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45990.66947789352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45990.66947789352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45990.66947789352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45990.66947789352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45990.66947789352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45990.66947789352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45990.66947789352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45990.66947789352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45990.66947789352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45990.66947789352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45990.66947789352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45990.66947789352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45990.66947789352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45990.66947789352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45990.66947789352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45990.66947789352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45990.66947789352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45990.66947789352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45990.66947789352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45990.66947789352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45990.66947789352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45990.66947789352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45990.66947789352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45990.66947789352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45990.66947789352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45990.66947789352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45990.66947789352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45990.66947789352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45990.66947789352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45990.66947789352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45990.66947789352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45990.66947789352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45990.66947789352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45990.66947789352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45990.66947789352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45990.66947789352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45990.66947789352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45990.66947789352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45990.66947789352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45990.66947789352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45990.66947789352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45990.66947789352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45990.66947789352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45990.66947789352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45990.66947789352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45990.66947789352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45990.66947789352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45990.66947789352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45990.66947789352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45990.66947789352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45990.66947789352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45990.66947789352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45990.66947789352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45990.66947789352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45990.66947789352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45990.66947789352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45990.66947789352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45990.66947789352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45990.66947789352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45990.66947789352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45990.66947789352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45990.66947789352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45990.66947789352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45990.66947789352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45990.66947789352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45990.66947789352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45990.66947789352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45990.66947789352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45990.66947789352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45990.66947789352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45990.66947789352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45990.66947789352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45990.66947789352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45990.66947789352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45990.66947789352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45990.66947789352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45990.66947789352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45990.66947789352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45990.66947789352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45990.66947789352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45990.66947789352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45990.66947789352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45990.66947789352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45990.66947789352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45990.66947789352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45990.66947789352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45990.66947789352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45990.66947789352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45990.66947789352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45990.66947789352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45990.66947789352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45990.66947789352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45990.66947789352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45990.66947789352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45990.66947789352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45990.66947789352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45990.66947789352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45990.66947789352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45990.66947789352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45990.66947789352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45990.66947789352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45990.66947789352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45990.66947789352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45990.66947789352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45990.66947789352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45990.66947789352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45990.66947789352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45990.66947789352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45990.66947789352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45990.66947789352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45990.66947789352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45990.66947789352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45990.66947789352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45990.66947789352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45990.66947789352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45990.66947789352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45990.66947789352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45990.66947789352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45990.66947789352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45990.66947789352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45990.66947789352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45990.66947789352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45990.66947789352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45990.66947789352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45990.66947789352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45990.66947789352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45990.66947789352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45990.66947789352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45990.66947789352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45990.66947789352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45990.66947789352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45990.66947789352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45990.66947789352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45990.66947789352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45990.66947789352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45990.66947789352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45990.66947789352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45990.66947789352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45990.66947789352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45990.66947789352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45990.66947789352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45990.66947789352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45990.66947789352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45990.66947789352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45990.66947789352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45990.66947789352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45990.66947789352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45990.66947789352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45990.66947789352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45990.66947789352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45990.66947789352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45990.66947789352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45990.66947789352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45990.66947789352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45990.66947789352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45990.66947789352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45990.66947789352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45990.66947789352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45990.66947789352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45990.66947789352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45990.66947789352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45990.66947789352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45990.66947789352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45990.66947789352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45990.66947789352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45990.66947789352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45990.66947789352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45990.66947789352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45990.66947789352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45990.66947789352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45990.66947789352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45990.66947789352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45990.66947789352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45990.66947789352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45990.66947789352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45990.66947789352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45990.66947789352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45990.66947789352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45990.66947789352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45990.66947789352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45990.66947789352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45990.66947789352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45990.66947789352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45990.66947789352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45990.66947789352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45990.66947789352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45990.66947789352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45990.66947789352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45990.66947789352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45990.66947789352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45990.66947789352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45990.66947789352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45990.66947789352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45990.66947789352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45990.66947789352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45990.66947789352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45990.66947789352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45990.66947789352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45990.66947789352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45990.66947789352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45990.66947789352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45990.66947789352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45990.66947789352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45990.66947789352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45990.66947789352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45990.66947789352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45990.66947789352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45990.66947789352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45990.66947789352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45990.66947789352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45990.66947789352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45990.66947789352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45990.66947789352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45990.66947789352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45990.66947789352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45990.66947789352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45990.66947789352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45990.66947789352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45990.66947789352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45990.66947789352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45990.66947789352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45990.66947789352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45990.66947789352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45990.66947789352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45990.66947789352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45990.66947789352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45990.66947789352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45990.66947789352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45990.66947789352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45990.66947789352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45990.66947789352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45990.66947789352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45990.66947789352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45990.66947789352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45990.66947789352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45990.66947789352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45990.66947789352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45990.66947789352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45990.66947789352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45990.66947789352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45990.66947789352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45990.66947789352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45990.66947789352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45990.66947789352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45990.66947789352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45990.66947789352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45990.66947789352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45990.66947789352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45990.66947789352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45990.66947789352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45990.66947789352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45990.66947789352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45990.66947789352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45990.66947789352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45990.66947789352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45990.66947789352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45990.66947789352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45990.66947789352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45990.66947789352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45990.66947789352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45990.66947789352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45990.66947789352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45990.66947789352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45990.66947789352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45990.66947789352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45990.66947789352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45990.66947789352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45990.66947789352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45990.66947789352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45990.66947789352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45990.66947789352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45990.66947789352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45990.66947789352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45990.66947789352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45990.66947789352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45990.66947789352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45990.66947789352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45990.66947789352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45990.66947789352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45990.66947789352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45990.66947789352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45990.66947789352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45990.66947789352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45990.66947789352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45990.66947789352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45990.66947789352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45990.66947789352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45990.66947789352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45990.66947789352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45990.66947789352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45990.66947789352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45990.66947789352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45990.66947789352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45990.66947789352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45990.66947789352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45990.66947789352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45990.66947789352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45990.66947789352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45990.66947789352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45990.66947789352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45990.66947789352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45990.66947789352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45990.66947789352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45990.66947789352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45990.66947789352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45990.66947789352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45990.66947789352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45990.66947789352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45990.66947789352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45990.66947789352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45990.66947789352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45990.66947789352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45990.66947789352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45990.66947789352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45990.66947789352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45990.66947789352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45990.66947789352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45990.66947789352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45990.66947789352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45990.66947789352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45990.66947789352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45990.66947789352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45990.66947789352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45990.66947789352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45990.66947789352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45990.66947789352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45990.66947789352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45990.66947789352</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45990.66947789352</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2025-11-29T13:04:40Z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