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234" documentId="120_S{2AC9BD13-BADA-5192-A53E-5A8FF88502F6}" xr6:coauthVersionLast="47" xr6:coauthVersionMax="47" xr10:uidLastSave="{EFF87A63-3189-4D34-8AAA-445C5271C1F0}"/>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7" i="5"/>
  <c r="L18" i="5"/>
  <c r="L19" i="5"/>
  <c r="L20" i="5"/>
  <c r="L21" i="5"/>
  <c r="L22" i="5"/>
  <c r="L23" i="5"/>
  <c r="L24" i="5"/>
  <c r="L25" i="5"/>
  <c r="L26" i="5"/>
  <c r="J17" i="5"/>
  <c r="J18" i="5"/>
  <c r="J19" i="5"/>
  <c r="J20" i="5"/>
  <c r="J21" i="5"/>
  <c r="J22" i="5"/>
  <c r="J23" i="5"/>
  <c r="J24" i="5"/>
  <c r="J25" i="5"/>
  <c r="J26" i="5"/>
  <c r="I17" i="5"/>
  <c r="I18" i="5"/>
  <c r="I19" i="5"/>
  <c r="I20" i="5"/>
  <c r="I21" i="5"/>
  <c r="I22" i="5"/>
  <c r="I23" i="5"/>
  <c r="I24" i="5"/>
  <c r="I25" i="5"/>
  <c r="I26" i="5"/>
  <c r="G17" i="5"/>
  <c r="G18" i="5"/>
  <c r="G19" i="5"/>
  <c r="G20" i="5"/>
  <c r="G21" i="5"/>
  <c r="G22" i="5"/>
  <c r="G23" i="5"/>
  <c r="G24" i="5"/>
  <c r="G25" i="5"/>
  <c r="G26" i="5"/>
  <c r="B17" i="5"/>
  <c r="B18" i="5"/>
  <c r="B19" i="5"/>
  <c r="B20" i="5"/>
  <c r="B21" i="5"/>
  <c r="B22" i="5"/>
  <c r="B23" i="5"/>
  <c r="B24" i="5"/>
  <c r="B25" i="5"/>
  <c r="B26"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<sst xmlns="http://schemas.openxmlformats.org/spreadsheetml/2006/main" count="181602" uniqueCount="39215">
  <si>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</si>
  <si>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</si>
  <si>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</si>
  <si>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</si>
  <si>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</si>
  <si>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</si>
  <si>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</si>
  <si>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</si>
  <si>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</si>
  <si>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</si>
  <si>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</si>
  <si>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</si>
  <si>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</si>
  <si>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</si>
  <si>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</si>
  <si>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</si>
  <si>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</si>
  <si>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</si>
  <si>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</si>
  <si>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</si>
  <si>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</si>
  <si>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</si>
  <si>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</si>
  <si>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</si>
  <si>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</si>
  <si>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</si>
  <si>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</si>
  <si>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</si>
  <si>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</si>
  <si>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</si>
  <si>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</si>
  <si>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</si>
  <si>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</si>
  <si>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</si>
  <si>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</si>
  <si>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</si>
  <si>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</si>
  <si>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</si>
  <si>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</si>
  <si>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</si>
  <si>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</si>
  <si>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</si>
  <si>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</si>
  <si>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</si>
  <si>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</si>
  <si>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</si>
  <si>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</si>
  <si>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</si>
  <si>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</si>
  <si>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</si>
  <si>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</si>
  <si>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</si>
  <si>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</si>
  <si>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</si>
  <si>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</si>
  <si>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</si>
  <si>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</si>
  <si>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</si>
  <si>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</si>
  <si>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</si>
  <si>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</si>
  <si>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</si>
  <si>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</si>
  <si>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</si>
  <si>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</si>
  <si>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</si>
  <si>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</si>
  <si>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</si>
  <si>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</si>
  <si>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</si>
  <si>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</si>
  <si>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</si>
  <si>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</si>
  <si>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</si>
  <si>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</si>
  <si>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</si>
  <si>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</si>
  <si>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</si>
  <si>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</si>
  <si>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</si>
  <si>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</si>
  <si>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</si>
  <si>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</si>
  <si>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</si>
  <si>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</si>
  <si>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</si>
  <si>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</si>
  <si>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</si>
  <si>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</si>
  <si>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</si>
  <si>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</si>
  <si>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</si>
  <si>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</si>
  <si>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</si>
  <si>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</si>
  <si>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</si>
  <si>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</si>
  <si>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</si>
  <si>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</si>
  <si>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</si>
  <si>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</si>
  <si>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</si>
  <si>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</si>
  <si>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</si>
  <si>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</si>
  <si>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</si>
  <si>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</si>
  <si>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</si>
  <si>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</si>
  <si>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</si>
  <si>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</si>
  <si>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</si>
  <si>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</si>
  <si>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</si>
  <si>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</si>
  <si>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</si>
  <si>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</si>
  <si>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</si>
  <si>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</si>
  <si>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</si>
  <si>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</si>
  <si>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</si>
  <si>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</si>
  <si>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</si>
  <si>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</si>
  <si>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</si>
  <si>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</si>
  <si>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</si>
  <si>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</si>
  <si>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</si>
  <si>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</si>
  <si>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</si>
  <si>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</si>
  <si>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</si>
  <si>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</si>
  <si>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</si>
  <si>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</si>
  <si>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</si>
  <si>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</si>
  <si>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</si>
  <si>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</si>
  <si>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</si>
  <si>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</si>
  <si>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</si>
  <si>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</si>
  <si>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</si>
  <si>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</si>
  <si>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</si>
  <si>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</si>
  <si>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</si>
  <si>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</si>
  <si>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</si>
  <si>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</si>
  <si>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</si>
  <si>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</si>
  <si>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</si>
  <si>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</si>
  <si>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</si>
  <si>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</si>
  <si>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</si>
  <si>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</si>
  <si>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</si>
  <si>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</si>
  <si>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</si>
  <si>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</si>
  <si>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</si>
  <si>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</si>
  <si>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</si>
  <si>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</si>
  <si>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</si>
  <si>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</si>
  <si>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</si>
  <si>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</si>
  <si>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</si>
  <si>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</si>
  <si>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</si>
  <si>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</si>
  <si>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</si>
  <si>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</si>
  <si>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</si>
  <si>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</si>
  <si>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</si>
  <si>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</si>
  <si>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</si>
  <si>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</si>
  <si>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</si>
  <si>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</si>
  <si>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</si>
  <si>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</si>
  <si>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</si>
  <si>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</si>
  <si>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</si>
  <si>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</si>
  <si>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</si>
  <si>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</si>
  <si>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</si>
  <si>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</si>
  <si>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</si>
  <si>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</si>
  <si>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</si>
  <si>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</si>
  <si>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</si>
  <si>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</si>
  <si>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</si>
  <si>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</si>
  <si>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</si>
  <si>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</si>
  <si>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</si>
  <si>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</si>
  <si>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</si>
  <si>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</si>
  <si>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</si>
  <si>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</si>
  <si>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</si>
  <si>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</si>
  <si>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</si>
  <si>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</si>
  <si>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</si>
  <si>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</si>
  <si>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</si>
  <si>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</si>
  <si>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</si>
  <si>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</si>
  <si>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</si>
  <si>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</si>
  <si>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</si>
  <si>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</si>
  <si>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</si>
  <si>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</si>
  <si>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</si>
  <si>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</si>
  <si>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</si>
  <si>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</si>
  <si>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</si>
  <si>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</si>
  <si>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</si>
  <si>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</si>
  <si>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</si>
  <si>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</si>
  <si>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</si>
  <si>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</si>
  <si>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</si>
  <si>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</si>
  <si>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</si>
  <si>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</si>
  <si>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</si>
  <si>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</si>
  <si>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</si>
  <si>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</si>
  <si>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</si>
  <si>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</si>
  <si>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</si>
  <si>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</si>
  <si>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</si>
  <si>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</si>
  <si>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</si>
  <si>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</si>
  <si>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</si>
  <si>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</si>
  <si>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</si>
  <si>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</si>
  <si>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</si>
  <si>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</si>
  <si>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</si>
  <si>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</si>
  <si>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</si>
  <si>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</si>
  <si>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</si>
  <si>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</si>
  <si>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</si>
  <si>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</si>
  <si>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</si>
  <si>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</si>
  <si>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</si>
  <si>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</si>
  <si>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</si>
  <si>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</si>
  <si>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</si>
  <si>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</si>
  <si>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</si>
  <si>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</si>
  <si>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</si>
  <si>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</si>
  <si>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</si>
  <si>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</si>
  <si>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</si>
  <si>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</si>
  <si>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</si>
  <si>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</si>
  <si>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</si>
  <si>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</si>
  <si>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</si>
  <si>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</si>
  <si>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</si>
  <si>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</si>
  <si>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</si>
  <si>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</si>
  <si>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</si>
  <si>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</si>
  <si>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</si>
  <si>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</si>
  <si>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</si>
  <si>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</si>
  <si>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</si>
  <si>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</si>
  <si>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</si>
  <si>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</si>
  <si>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</si>
  <si>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</si>
  <si>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</si>
  <si>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</si>
  <si>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</si>
  <si>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</si>
  <si>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</si>
  <si>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</si>
  <si>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</si>
  <si>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</si>
  <si>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</si>
  <si>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</si>
  <si>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</si>
  <si>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</si>
  <si>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</si>
  <si>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</si>
  <si>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</si>
  <si>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</si>
  <si>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</si>
  <si>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</si>
  <si>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</si>
  <si>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</si>
  <si>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</si>
  <si>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</si>
  <si>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</si>
  <si>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</si>
  <si>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</si>
  <si>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</si>
  <si>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</si>
  <si>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</si>
  <si>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</si>
  <si>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</si>
  <si>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</si>
  <si>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</si>
  <si>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</si>
  <si>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</si>
  <si>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</si>
  <si>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</si>
  <si>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</si>
  <si>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</si>
  <si>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</si>
  <si>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</si>
  <si>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</si>
  <si>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</si>
  <si>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</si>
  <si>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</si>
  <si>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</si>
  <si>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</si>
  <si>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</si>
  <si>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</si>
  <si>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</si>
  <si>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</si>
  <si>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</si>
  <si>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</si>
  <si>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</si>
  <si>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</si>
  <si>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</si>
  <si>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</si>
  <si>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</si>
  <si>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</si>
  <si>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</si>
  <si>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</si>
  <si>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</si>
  <si>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</si>
  <si>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</si>
  <si>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</si>
  <si>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</si>
  <si>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</si>
  <si>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</si>
  <si>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</si>
  <si>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</si>
  <si>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</si>
  <si>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</si>
  <si>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</si>
  <si>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</si>
  <si>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</si>
  <si>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</si>
  <si>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</si>
  <si>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</si>
  <si>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</si>
  <si>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</si>
  <si>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</si>
  <si>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</si>
  <si>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</si>
  <si>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</si>
  <si>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</si>
  <si>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</si>
  <si>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</si>
  <si>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</si>
  <si>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</si>
  <si>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</si>
  <si>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</si>
  <si>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</si>
  <si>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</si>
  <si>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</si>
  <si>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</si>
  <si>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</si>
  <si>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</si>
  <si>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</si>
  <si>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</si>
  <si>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</si>
  <si>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</si>
  <si>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</si>
  <si>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</si>
  <si>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</si>
  <si>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</si>
  <si>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</si>
  <si>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</si>
  <si>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</si>
  <si>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</si>
  <si>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</si>
  <si>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</si>
  <si>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</si>
  <si>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</si>
  <si>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</si>
  <si>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</si>
  <si>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</si>
  <si>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</si>
  <si>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</si>
  <si>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</si>
  <si>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</si>
  <si>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</si>
  <si>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</si>
  <si>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</si>
  <si>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</si>
  <si>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</si>
  <si>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</si>
  <si>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</si>
  <si>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</si>
  <si>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</si>
  <si>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</si>
  <si>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</si>
  <si>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</si>
  <si>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</si>
  <si>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</si>
  <si>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</si>
  <si>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</si>
  <si>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</si>
  <si>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</si>
  <si>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</si>
  <si>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</si>
  <si>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</si>
  <si>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</si>
  <si>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</si>
  <si>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</si>
  <si>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</si>
  <si>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</si>
  <si>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</si>
  <si>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</si>
  <si>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</si>
  <si>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</si>
  <si>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</si>
  <si>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</si>
  <si>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</si>
  <si>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</si>
  <si>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</si>
  <si>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</si>
  <si>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</si>
  <si>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</si>
  <si>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</si>
  <si>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</si>
  <si>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</si>
  <si>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</si>
  <si>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</si>
  <si>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</si>
  <si>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</si>
  <si>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</si>
  <si>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</si>
  <si>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</si>
  <si>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</si>
  <si>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</si>
  <si>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</si>
  <si>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</si>
  <si>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</si>
  <si>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</si>
  <si>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</si>
  <si>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</si>
  <si>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</si>
  <si>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</si>
  <si>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</si>
  <si>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</si>
  <si>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</si>
  <si>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</si>
  <si>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</si>
  <si>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</si>
  <si>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</si>
  <si>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</si>
  <si>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</si>
  <si>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</si>
  <si>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</si>
  <si>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</si>
  <si>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</si>
  <si>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</si>
  <si>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</si>
  <si>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</si>
  <si>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</si>
  <si>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</si>
  <si>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</si>
  <si>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</si>
  <si>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</si>
  <si>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</si>
  <si>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</si>
  <si>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</si>
  <si>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</si>
  <si>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</si>
  <si>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</si>
  <si>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</si>
  <si>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</si>
  <si>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</si>
  <si>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</si>
  <si>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</si>
  <si>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</si>
  <si>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</si>
  <si>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</si>
  <si>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</si>
  <si>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</si>
  <si>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</si>
  <si>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</si>
  <si>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</si>
  <si>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</si>
  <si>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</si>
  <si>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</si>
  <si>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</si>
  <si>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</si>
  <si>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</si>
  <si>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</si>
  <si>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</si>
  <si>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</si>
  <si>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</si>
  <si>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</si>
  <si>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</si>
  <si>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</si>
  <si>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</si>
  <si>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</si>
  <si>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</si>
  <si>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</si>
  <si>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</si>
  <si>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</si>
  <si>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</si>
  <si>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</si>
  <si>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</si>
  <si>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</si>
  <si>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</si>
  <si>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</si>
  <si>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</si>
  <si>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</si>
  <si>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</si>
  <si>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</si>
  <si>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</si>
  <si>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</si>
  <si>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</si>
  <si>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</si>
  <si>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</si>
  <si>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</si>
  <si>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</si>
  <si>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</si>
  <si>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</si>
  <si>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</si>
  <si>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</si>
  <si>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</si>
  <si>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</si>
  <si>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</si>
  <si>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</si>
  <si>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</si>
  <si>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</si>
  <si>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</si>
  <si>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</si>
  <si>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</si>
  <si>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</si>
  <si>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</si>
  <si>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</si>
  <si>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</si>
  <si>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</si>
  <si>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</si>
  <si>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</si>
  <si>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</si>
  <si>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</si>
  <si>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</si>
  <si>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</si>
  <si>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</si>
  <si>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</si>
  <si>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</si>
  <si>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</si>
  <si>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</si>
  <si>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</si>
  <si>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</si>
  <si>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</si>
  <si>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</si>
  <si>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</si>
  <si>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</si>
  <si>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</si>
  <si>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</si>
  <si>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</si>
  <si>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</si>
  <si>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</si>
  <si>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</si>
  <si>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</si>
  <si>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</si>
  <si>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</si>
  <si>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</si>
  <si>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</si>
  <si>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</si>
  <si>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</si>
  <si>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</si>
  <si>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</si>
  <si>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</si>
  <si>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</si>
  <si>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</si>
  <si>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</si>
  <si>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</si>
  <si>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</si>
  <si>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</si>
  <si>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</si>
  <si>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</si>
  <si>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</si>
  <si>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</si>
  <si>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</si>
  <si>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</si>
  <si>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</si>
  <si>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</si>
  <si>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</si>
  <si>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</si>
  <si>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</si>
  <si>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</si>
  <si>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</si>
  <si>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</si>
  <si>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</si>
  <si>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</si>
  <si>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</si>
  <si>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</si>
  <si>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</si>
  <si>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</si>
  <si>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</si>
  <si>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</si>
  <si>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</si>
  <si>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</si>
  <si>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</si>
  <si>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</si>
  <si>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</si>
  <si>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</si>
  <si>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</si>
  <si>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</si>
  <si>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</si>
  <si>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</si>
  <si>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</si>
  <si>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</si>
  <si>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</si>
  <si>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</si>
  <si>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</si>
  <si>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</si>
  <si>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</si>
  <si>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</si>
  <si>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</si>
  <si>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</si>
  <si>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</si>
  <si>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</si>
  <si>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</si>
  <si>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</si>
  <si>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</si>
  <si>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</si>
  <si>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</si>
  <si>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</si>
  <si>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</si>
  <si>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</si>
  <si>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</si>
  <si>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</si>
  <si>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</si>
  <si>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</si>
  <si>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</si>
  <si>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</si>
  <si>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</si>
  <si>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</si>
  <si>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</si>
  <si>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</si>
  <si>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</si>
  <si>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</si>
  <si>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</si>
  <si>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</si>
  <si>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</si>
  <si>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</si>
  <si>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</si>
  <si>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</si>
  <si>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</si>
  <si>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</si>
  <si>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</si>
  <si>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</si>
  <si>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</si>
  <si>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</si>
  <si>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</si>
  <si>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</si>
  <si>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</si>
  <si>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</si>
  <si>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</si>
  <si>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</si>
  <si>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</si>
  <si>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</si>
  <si>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</si>
  <si>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</si>
  <si>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</si>
  <si>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</si>
  <si>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</si>
  <si>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</si>
  <si>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</si>
  <si>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</si>
  <si>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</si>
  <si>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</si>
  <si>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</si>
  <si>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</si>
  <si>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</si>
  <si>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</si>
  <si>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</si>
  <si>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</si>
  <si>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</si>
  <si>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</si>
  <si>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</si>
  <si>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</si>
  <si>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</si>
  <si>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</si>
  <si>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</si>
  <si>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</si>
  <si>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</si>
  <si>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</si>
  <si>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</si>
  <si>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</si>
  <si>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</si>
  <si>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</si>
  <si>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</si>
  <si>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</si>
  <si>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</si>
  <si>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</si>
  <si>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</si>
  <si>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</si>
  <si>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</si>
  <si>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</si>
  <si>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</si>
  <si>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</si>
  <si>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</si>
  <si>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</si>
  <si>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</si>
  <si>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</si>
  <si>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</si>
  <si>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</si>
  <si>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</si>
  <si>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</si>
  <si>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</si>
  <si>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</si>
  <si>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</si>
  <si>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</si>
  <si>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</si>
  <si>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</si>
  <si>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</si>
  <si>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</si>
  <si>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</si>
  <si>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</si>
  <si>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</si>
  <si>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</si>
  <si>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</si>
  <si>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</si>
  <si>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</si>
  <si>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</si>
  <si>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</si>
  <si>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</si>
  <si>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</si>
  <si>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</si>
  <si>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</si>
  <si>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</si>
  <si>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</si>
  <si>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</si>
  <si>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</si>
  <si>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</si>
  <si>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</si>
  <si>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</si>
  <si>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</si>
  <si>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</si>
  <si>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</si>
  <si>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</si>
  <si>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</si>
  <si>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</si>
  <si>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</si>
  <si>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</si>
  <si>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</si>
  <si>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</si>
  <si>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</si>
  <si>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</si>
  <si>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</si>
  <si>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</si>
  <si>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</si>
  <si>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</si>
  <si>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</si>
  <si>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</si>
  <si>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</si>
  <si>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</si>
  <si>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</si>
  <si>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</si>
  <si>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</si>
  <si>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</si>
  <si>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</si>
  <si>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</si>
  <si>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</si>
  <si>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</si>
  <si>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</si>
  <si>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</si>
  <si>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</si>
  <si>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</si>
  <si>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</si>
  <si>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</si>
  <si>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</si>
  <si>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</si>
  <si>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</si>
  <si>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</si>
  <si>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</si>
  <si>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</si>
  <si>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</si>
  <si>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</si>
  <si>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</si>
  <si>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</si>
  <si>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</si>
  <si>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</si>
  <si>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</si>
  <si>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</si>
  <si>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</si>
  <si>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</si>
  <si>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</si>
  <si>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</si>
  <si>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</si>
  <si>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</si>
  <si>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</si>
  <si>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</si>
  <si>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</si>
  <si>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</si>
  <si>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</si>
  <si>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</si>
  <si>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</si>
  <si>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</si>
  <si>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</si>
  <si>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</si>
  <si>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</si>
  <si>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</si>
  <si>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</si>
  <si>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</si>
  <si>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</si>
  <si>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</si>
  <si>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</si>
  <si>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</si>
  <si>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</si>
  <si>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</si>
  <si>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</si>
  <si>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</si>
  <si>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</si>
  <si>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</si>
  <si>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</si>
  <si>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</si>
  <si>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</si>
  <si>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</si>
  <si>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</si>
  <si>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</si>
  <si>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</si>
  <si>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</si>
  <si>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</si>
  <si>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</si>
  <si>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</si>
  <si>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</si>
  <si>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</si>
  <si>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</si>
  <si>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</si>
  <si>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</si>
  <si>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</si>
  <si>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</si>
  <si>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</si>
  <si>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</si>
  <si>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</si>
  <si>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</si>
  <si>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</si>
  <si>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</si>
  <si>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</si>
  <si>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</si>
  <si>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</si>
  <si>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</si>
  <si>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</si>
  <si>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</si>
  <si>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</si>
  <si>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</si>
  <si>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</si>
  <si>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</si>
  <si>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</si>
  <si>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</si>
  <si>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</si>
  <si>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</si>
  <si>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</si>
  <si>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</si>
  <si>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</si>
  <si>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</si>
  <si>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</si>
  <si>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</si>
  <si>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</si>
  <si>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</si>
  <si>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</si>
  <si>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</si>
  <si>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</si>
  <si>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</si>
  <si>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</si>
  <si>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</si>
  <si>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</si>
  <si>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</si>
  <si>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</si>
  <si>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</si>
  <si>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</si>
  <si>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</si>
  <si>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</si>
  <si>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</si>
  <si>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</si>
  <si>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</si>
  <si>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</si>
  <si>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</si>
  <si>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</si>
  <si>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</si>
  <si>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</si>
  <si>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</si>
  <si>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</si>
  <si>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</si>
  <si>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</si>
  <si>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</si>
  <si>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</si>
  <si>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</si>
  <si>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</si>
  <si>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</si>
  <si>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</si>
  <si>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</si>
  <si>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</si>
  <si>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</si>
  <si>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</si>
  <si>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</si>
  <si>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</si>
  <si>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</si>
  <si>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</si>
  <si>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</si>
  <si>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</si>
  <si>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</si>
  <si>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</si>
  <si>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</si>
  <si>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</si>
  <si>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</si>
  <si>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</si>
  <si>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</si>
  <si>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</si>
  <si>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</si>
  <si>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</si>
  <si>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</si>
  <si>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</si>
  <si>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</si>
  <si>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</si>
  <si>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</si>
  <si>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</si>
  <si>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</si>
  <si>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</si>
  <si>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</si>
  <si>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</si>
  <si>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</si>
  <si>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</si>
  <si>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</si>
  <si>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</si>
  <si>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</si>
  <si>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</si>
  <si>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</si>
  <si>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</si>
  <si>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</si>
  <si>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</si>
  <si>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</si>
  <si>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</si>
  <si>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</si>
  <si>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</si>
  <si>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</si>
  <si>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</si>
  <si>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</si>
  <si>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</si>
  <si>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</si>
  <si>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</si>
  <si>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</si>
  <si>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</si>
  <si>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</si>
  <si>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</si>
  <si>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</si>
  <si>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</si>
  <si>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</si>
  <si>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</si>
  <si>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</si>
  <si>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</si>
  <si>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</si>
  <si>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</si>
  <si>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</si>
  <si>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</si>
  <si>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</si>
  <si>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</si>
  <si>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</si>
  <si>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</si>
  <si>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</si>
  <si>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</si>
  <si>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</si>
  <si>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</si>
  <si>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</si>
  <si>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</si>
  <si>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</si>
  <si>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</si>
  <si>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</si>
  <si>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</si>
  <si>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</si>
  <si>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</si>
  <si>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</si>
  <si>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</si>
  <si>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</si>
  <si>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</si>
  <si>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</si>
  <si>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</si>
  <si>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</si>
  <si>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</si>
  <si>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</si>
  <si>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</si>
  <si>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</si>
  <si>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</si>
  <si>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</si>
  <si>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</si>
  <si>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</si>
  <si>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</si>
  <si>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</si>
  <si>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</si>
  <si>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</si>
  <si>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</si>
  <si>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</si>
  <si>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</si>
  <si>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</si>
  <si>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</si>
  <si>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</si>
  <si>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</si>
  <si>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</si>
  <si>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</si>
  <si>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</si>
  <si>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</si>
  <si>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</si>
  <si>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</si>
  <si>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</si>
  <si>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</si>
  <si>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</si>
  <si>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</si>
  <si>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</si>
  <si>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</si>
  <si>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</si>
  <si>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</si>
  <si>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</si>
  <si>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</si>
  <si>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</si>
  <si>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</si>
  <si>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</si>
  <si>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</si>
  <si>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</si>
  <si>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</si>
  <si>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</si>
  <si>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</si>
  <si>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</si>
  <si>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</si>
  <si>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</si>
  <si>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</si>
  <si>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</si>
  <si>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</si>
  <si>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</si>
  <si>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</si>
  <si>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</si>
  <si>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</si>
  <si>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</si>
  <si>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</si>
  <si>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</si>
  <si>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</si>
  <si>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</si>
  <si>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</si>
  <si>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</si>
  <si>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</si>
  <si>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</si>
  <si>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</si>
  <si>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</si>
  <si>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</si>
  <si>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</si>
  <si>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</si>
  <si>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</si>
  <si>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</si>
  <si>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</si>
  <si>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</si>
  <si>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</si>
  <si>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</si>
  <si>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</si>
  <si>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</si>
  <si>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</si>
  <si>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</si>
  <si>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</si>
  <si>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</si>
  <si>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</si>
  <si>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</si>
  <si>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</si>
  <si>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</si>
  <si>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</si>
  <si>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</si>
  <si>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</si>
  <si>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</si>
  <si>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</si>
  <si>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</si>
  <si>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</si>
  <si>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</si>
  <si>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</si>
  <si>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</si>
  <si>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</si>
  <si>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</si>
  <si>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</si>
  <si>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</si>
  <si>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</si>
  <si>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</si>
  <si>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</si>
  <si>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</si>
  <si>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</si>
  <si>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</si>
  <si>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</si>
  <si>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</si>
  <si>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</si>
  <si>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</si>
  <si>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</si>
  <si>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</si>
  <si>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</si>
  <si>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</si>
  <si>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</si>
  <si>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</si>
  <si>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</si>
  <si>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</si>
  <si>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</si>
  <si>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</si>
  <si>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</si>
  <si>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</si>
  <si>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</si>
  <si>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</si>
  <si>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</si>
  <si>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</si>
  <si>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</si>
  <si>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</si>
  <si>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</si>
  <si>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</si>
  <si>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</si>
  <si>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</si>
  <si>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</si>
  <si>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</si>
  <si>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</si>
  <si>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</si>
  <si>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</si>
  <si>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</si>
  <si>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</si>
  <si>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</si>
  <si>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</si>
  <si>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</si>
  <si>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</si>
  <si>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</si>
  <si>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</si>
  <si>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</si>
  <si>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</si>
  <si>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</si>
  <si>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</si>
  <si>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</si>
  <si>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</si>
  <si>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</si>
  <si>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</si>
  <si>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</si>
  <si>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</si>
  <si>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</si>
  <si>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</si>
  <si>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</si>
  <si>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</si>
  <si>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</si>
  <si>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</si>
  <si>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</si>
  <si>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</si>
  <si>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</si>
  <si>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</si>
  <si>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</si>
  <si>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</si>
  <si>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</si>
  <si>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</si>
  <si>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</si>
  <si>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</si>
  <si>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</si>
  <si>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</si>
  <si>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</si>
  <si>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</si>
  <si>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</si>
  <si>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</si>
  <si>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</si>
  <si>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</si>
  <si>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</si>
  <si>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</si>
  <si>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</si>
  <si>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</si>
  <si>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</si>
  <si>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</si>
  <si>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</si>
  <si>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</si>
  <si>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</si>
  <si>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</si>
  <si>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</si>
  <si>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</si>
  <si>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</si>
  <si>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</si>
  <si>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</si>
  <si>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</si>
  <si>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</si>
  <si>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</si>
  <si>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</si>
  <si>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</si>
  <si>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</si>
  <si>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</si>
  <si>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</si>
  <si>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</si>
  <si>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</si>
  <si>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</si>
  <si>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</si>
  <si>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</si>
  <si>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</si>
  <si>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</si>
  <si>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</si>
  <si>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</si>
  <si>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</si>
  <si>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</si>
  <si>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</si>
  <si>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</si>
  <si>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</si>
  <si>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</si>
  <si>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</si>
  <si>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</si>
  <si>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</si>
  <si>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</si>
  <si>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</si>
  <si>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</si>
  <si>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</si>
  <si>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</si>
  <si>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</si>
  <si>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</si>
  <si>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</si>
  <si>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</si>
  <si>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</si>
  <si>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</si>
  <si>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</si>
  <si>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</si>
  <si>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</si>
  <si>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</si>
  <si>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</si>
  <si>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</si>
  <si>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</si>
  <si>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</si>
  <si>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</si>
  <si>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</si>
  <si>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</si>
  <si>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</si>
  <si>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</si>
  <si>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</si>
  <si>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</si>
  <si>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</si>
  <si>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</si>
  <si>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</si>
  <si>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</si>
  <si>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</si>
  <si>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</si>
  <si>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</si>
  <si>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</si>
  <si>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</si>
  <si>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</si>
  <si>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</si>
  <si>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</si>
  <si>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</si>
  <si>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</si>
  <si>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</si>
  <si>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</si>
  <si>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</si>
  <si>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</si>
  <si>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</si>
  <si>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</si>
  <si>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</si>
  <si>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</si>
  <si>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</si>
  <si>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</si>
  <si>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</si>
  <si>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</si>
  <si>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</si>
  <si>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</si>
  <si>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</si>
  <si>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</si>
  <si>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</si>
  <si>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</si>
  <si>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</si>
  <si>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</si>
  <si>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</si>
  <si>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</si>
  <si>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</si>
  <si>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</si>
  <si>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</si>
  <si>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</si>
  <si>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</si>
  <si>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</si>
  <si>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</si>
  <si>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</si>
  <si>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</si>
  <si>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</si>
  <si>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</si>
  <si>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</si>
  <si>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</si>
  <si>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</si>
  <si>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</si>
  <si>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</si>
  <si>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</si>
  <si>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</si>
  <si>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</si>
  <si>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</si>
  <si>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</si>
  <si>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</si>
  <si>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</si>
  <si>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</si>
  <si>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</si>
  <si>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</si>
  <si>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</si>
  <si>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</si>
  <si>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</si>
  <si>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</si>
  <si>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</si>
  <si>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</si>
  <si>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</si>
  <si>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</si>
  <si>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</si>
  <si>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</si>
  <si>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</si>
  <si>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</si>
  <si>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</si>
  <si>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</si>
  <si>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</si>
  <si>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</si>
  <si>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</si>
  <si>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</si>
  <si>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</si>
  <si>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</si>
  <si>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</si>
  <si>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</si>
  <si>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</si>
  <si>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</si>
  <si>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</si>
  <si>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</si>
  <si>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</si>
  <si>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</si>
  <si>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</si>
  <si>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</si>
  <si>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</si>
  <si>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</si>
  <si>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</si>
  <si>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</si>
  <si>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</si>
  <si>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</si>
  <si>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</si>
  <si>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</si>
  <si>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</si>
  <si>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</si>
  <si>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</si>
  <si>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</si>
  <si>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</si>
  <si>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</si>
  <si>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</si>
  <si>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</si>
  <si>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</si>
  <si>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</si>
  <si>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</si>
  <si>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</si>
  <si>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</si>
  <si>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</si>
  <si>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</si>
  <si>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</si>
  <si>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</si>
  <si>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</si>
  <si>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</si>
  <si>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</si>
  <si>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</si>
  <si>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</si>
  <si>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</si>
  <si>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</si>
  <si>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</si>
  <si>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</si>
  <si>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</si>
  <si>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</si>
  <si>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</si>
  <si>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</si>
  <si>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</si>
  <si>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</si>
  <si>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</si>
  <si>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</si>
  <si>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</si>
  <si>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</si>
  <si>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</si>
  <si>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</si>
  <si>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</si>
  <si>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</si>
  <si>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</si>
  <si>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</si>
  <si>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</si>
  <si>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</si>
  <si>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</si>
  <si>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</si>
  <si>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</si>
  <si>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</si>
  <si>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</si>
  <si>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</si>
  <si>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</si>
  <si>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</si>
  <si>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</si>
  <si>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</si>
  <si>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</si>
  <si>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</si>
  <si>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</si>
  <si>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</si>
  <si>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</si>
  <si>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</si>
  <si>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</si>
  <si>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</si>
  <si>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</si>
  <si>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</si>
  <si>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</si>
  <si>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</si>
  <si>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</si>
  <si>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</si>
  <si>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</si>
  <si>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</si>
  <si>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</si>
  <si>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</si>
  <si>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</si>
  <si>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</si>
  <si>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</si>
  <si>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</si>
  <si>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</si>
  <si>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</si>
  <si>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</si>
  <si>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</si>
  <si>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</si>
  <si>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</si>
  <si>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</si>
  <si>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</si>
  <si>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</si>
  <si>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</si>
  <si>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</si>
  <si>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</si>
  <si>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</si>
  <si>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</si>
  <si>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</si>
  <si>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</si>
  <si>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</si>
  <si>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</si>
  <si>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</si>
  <si>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</si>
  <si>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</si>
  <si>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</si>
  <si>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</si>
  <si>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</si>
  <si>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</si>
  <si>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</si>
  <si>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</si>
  <si>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</si>
  <si>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</si>
  <si>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</si>
  <si>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</si>
  <si>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</si>
  <si>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</si>
  <si>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</si>
  <si>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</si>
  <si>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</si>
  <si>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</si>
  <si>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</si>
  <si>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</si>
  <si>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</si>
  <si>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</si>
  <si>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</si>
  <si>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</si>
  <si>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</si>
  <si>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</si>
  <si>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</si>
  <si>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</si>
  <si>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</si>
  <si>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</si>
  <si>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</si>
  <si>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</si>
  <si>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</si>
  <si>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</si>
  <si>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</si>
  <si>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</si>
  <si>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</si>
  <si>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</si>
  <si>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</si>
  <si>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</si>
  <si>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</si>
  <si>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</si>
  <si>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</si>
  <si>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</si>
  <si>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</si>
  <si>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</si>
  <si>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</si>
  <si>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</si>
  <si>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</si>
  <si>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</si>
  <si>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</si>
  <si>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</si>
  <si>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</si>
  <si>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</si>
  <si>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</si>
  <si>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</si>
  <si>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</si>
  <si>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</si>
  <si>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</si>
  <si>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</si>
  <si>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</si>
  <si>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</si>
  <si>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</si>
  <si>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</si>
  <si>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</si>
  <si>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</si>
  <si>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</si>
  <si>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</si>
  <si>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</si>
  <si>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</si>
  <si>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</si>
  <si>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</si>
  <si>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</si>
  <si>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</si>
  <si>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</si>
  <si>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</si>
  <si>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</si>
  <si>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</si>
  <si>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</si>
  <si>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</si>
  <si>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</si>
  <si>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</si>
  <si>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</si>
  <si>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</si>
  <si>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</si>
  <si>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</si>
  <si>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</si>
  <si>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</si>
  <si>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</si>
  <si>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</si>
  <si>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</si>
  <si>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</si>
  <si>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</si>
  <si>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</si>
  <si>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</si>
  <si>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</si>
  <si>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</si>
  <si>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</si>
  <si>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</si>
  <si>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</si>
  <si>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</si>
  <si>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</si>
  <si>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</si>
  <si>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</si>
  <si>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</si>
  <si>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</si>
  <si>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</si>
  <si>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</si>
  <si>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</si>
  <si>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</si>
  <si>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</si>
  <si>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</si>
  <si>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</si>
  <si>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</si>
  <si>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</si>
  <si>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</si>
  <si>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</si>
  <si>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</si>
  <si>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</si>
  <si>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</si>
  <si>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</si>
  <si>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</si>
  <si>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</si>
  <si>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</si>
  <si>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</si>
  <si>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</si>
  <si>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</si>
  <si>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</si>
  <si>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</si>
  <si>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</si>
  <si>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</si>
  <si>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</si>
  <si>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</si>
  <si>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</si>
  <si>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</si>
  <si>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</si>
  <si>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</si>
  <si>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</si>
  <si>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</si>
  <si>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</si>
  <si>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</si>
  <si>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</si>
  <si>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</si>
  <si>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</si>
  <si>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</si>
  <si>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</si>
  <si>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</si>
  <si>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</si>
  <si>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</si>
  <si>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</si>
  <si>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</si>
  <si>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</si>
  <si>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</si>
  <si>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</si>
  <si>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</si>
  <si>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</si>
  <si>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</si>
  <si>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</si>
  <si>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</si>
  <si>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</si>
  <si>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</si>
  <si>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</si>
  <si>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</si>
  <si>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</si>
  <si>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</si>
  <si>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</si>
  <si>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</si>
  <si>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</si>
  <si>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</si>
  <si>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</si>
  <si>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</si>
  <si>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</si>
  <si>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</si>
  <si>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</si>
  <si>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</si>
  <si>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</si>
  <si>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</si>
  <si>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</si>
  <si>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</si>
  <si>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</si>
  <si>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</si>
  <si>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</si>
  <si>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</si>
  <si>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</si>
  <si>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</si>
  <si>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</si>
  <si>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</si>
  <si>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</si>
  <si>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</si>
  <si>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</si>
  <si>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</si>
  <si>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</si>
  <si>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</si>
  <si>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</si>
  <si>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</si>
  <si>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</si>
  <si>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</si>
  <si>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</si>
  <si>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</si>
  <si>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</si>
  <si>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</si>
  <si>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</si>
  <si>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</si>
  <si>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</si>
  <si>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</si>
  <si>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</si>
  <si>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</si>
  <si>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</si>
  <si>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</si>
  <si>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</si>
  <si>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</si>
  <si>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</si>
  <si>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</si>
  <si>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</si>
  <si>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</si>
  <si>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</si>
  <si>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</si>
  <si>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</si>
  <si>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</si>
  <si>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</si>
  <si>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</si>
  <si>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</si>
  <si>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</si>
  <si>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</si>
  <si>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</si>
  <si>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</si>
  <si>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</si>
  <si>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</si>
  <si>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</si>
  <si>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</si>
  <si>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</si>
  <si>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</si>
  <si>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</si>
  <si>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</si>
  <si>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</si>
  <si>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</si>
  <si>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</si>
  <si>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</si>
  <si>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</si>
  <si>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</si>
  <si>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</si>
  <si>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</si>
  <si>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</si>
  <si>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</si>
  <si>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</si>
  <si>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</si>
  <si>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</si>
  <si>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</si>
  <si>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</si>
  <si>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</si>
  <si>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</si>
  <si>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</si>
  <si>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</si>
  <si>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</si>
  <si>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</si>
  <si>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</si>
  <si>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</si>
  <si>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</si>
  <si>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</si>
  <si>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</si>
  <si>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</si>
  <si>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</si>
  <si>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</si>
  <si>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</si>
  <si>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</si>
  <si>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</si>
  <si>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</si>
  <si>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</si>
  <si>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</si>
  <si>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</si>
  <si>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</si>
  <si>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</si>
  <si>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</si>
  <si>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</si>
  <si>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</si>
  <si>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</si>
  <si>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</si>
  <si>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</si>
  <si>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</si>
  <si>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</si>
  <si>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</si>
  <si>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</si>
  <si>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</si>
  <si>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</si>
  <si>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</si>
  <si>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</si>
  <si>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</si>
  <si>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</si>
  <si>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</si>
  <si>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</si>
  <si>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</si>
  <si>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</si>
  <si>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</si>
  <si>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</si>
  <si>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</si>
  <si>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</si>
  <si>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</si>
  <si>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</si>
  <si>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</si>
  <si>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</si>
  <si>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</si>
  <si>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</si>
  <si>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</si>
  <si>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</si>
  <si>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</si>
  <si>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</si>
  <si>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</si>
  <si>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</si>
  <si>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</si>
  <si>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</si>
  <si>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</si>
  <si>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</si>
  <si>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</si>
  <si>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</si>
  <si>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</si>
  <si>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</si>
  <si>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</si>
  <si>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</si>
  <si>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</si>
  <si>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</si>
  <si>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</si>
  <si>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</si>
  <si>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</si>
  <si>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</si>
  <si>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</si>
  <si>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</si>
  <si>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</si>
  <si>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</si>
  <si>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</si>
  <si>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</si>
  <si>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</si>
  <si>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</si>
  <si>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</si>
  <si>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</si>
  <si>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</si>
  <si>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</si>
  <si>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</si>
  <si>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</si>
  <si>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</si>
  <si>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</si>
  <si>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</si>
  <si>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</si>
  <si>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</si>
  <si>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</si>
  <si>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</si>
  <si>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</si>
  <si>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</si>
  <si>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</si>
  <si>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</si>
  <si>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</si>
  <si>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</si>
  <si>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</si>
  <si>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</si>
  <si>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</si>
  <si>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</si>
  <si>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</si>
  <si>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</si>
  <si>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</si>
  <si>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</si>
  <si>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</si>
  <si>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</si>
  <si>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</si>
  <si>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</si>
  <si>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</si>
  <si>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</si>
  <si>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</si>
  <si>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</si>
  <si>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</si>
  <si>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</si>
  <si>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</si>
  <si>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</si>
  <si>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</si>
  <si>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</si>
  <si>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</si>
  <si>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</si>
  <si>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</si>
  <si>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</si>
  <si>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</si>
  <si>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</si>
  <si>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</si>
  <si>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</si>
  <si>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</si>
  <si>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</si>
  <si>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</si>
  <si>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</si>
  <si>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</si>
  <si>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</si>
  <si>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</si>
  <si>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</si>
  <si>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</si>
  <si>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</si>
  <si>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</si>
  <si>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</si>
  <si>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</si>
  <si>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</si>
  <si>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</si>
  <si>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</si>
  <si>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</si>
  <si>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</si>
  <si>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</si>
  <si>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</si>
  <si>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</si>
  <si>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</si>
  <si>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</si>
  <si>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</si>
  <si>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</si>
  <si>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</si>
  <si>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</si>
  <si>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</si>
  <si>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</si>
  <si>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</si>
  <si>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</si>
  <si>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</si>
  <si>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</si>
  <si>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</si>
  <si>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</si>
  <si>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</si>
  <si>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</si>
  <si>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</si>
  <si>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</si>
  <si>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</si>
  <si>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</si>
  <si>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</si>
  <si>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</si>
  <si>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</si>
  <si>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</si>
  <si>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</si>
  <si>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</si>
  <si>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</si>
  <si>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</si>
  <si>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</si>
  <si>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</si>
  <si>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</si>
  <si>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</si>
  <si>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</si>
  <si>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</si>
  <si>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</si>
  <si>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</si>
  <si>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</si>
  <si>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</si>
  <si>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</si>
  <si>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</si>
  <si>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</si>
  <si>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</si>
  <si>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</si>
  <si>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</si>
  <si>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</si>
  <si>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</si>
  <si>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</si>
  <si>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</si>
  <si>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</si>
  <si>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</si>
  <si>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</si>
  <si>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</si>
  <si>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</si>
  <si>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</si>
  <si>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</si>
  <si>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</si>
  <si>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</si>
  <si>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</si>
  <si>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</si>
  <si>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</si>
  <si>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</si>
  <si>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</si>
  <si>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</si>
  <si>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</si>
  <si>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</si>
  <si>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</si>
  <si>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</si>
  <si>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</si>
  <si>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</si>
  <si>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</si>
  <si>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</si>
  <si>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</si>
  <si>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</si>
  <si>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</si>
  <si>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</si>
  <si>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</si>
  <si>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</si>
  <si>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</si>
  <si>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</si>
  <si>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</si>
  <si>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</si>
  <si>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</si>
  <si>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</si>
  <si>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</si>
  <si>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</si>
  <si>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</si>
  <si>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</si>
  <si>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</si>
  <si>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</si>
  <si>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</si>
  <si>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</si>
  <si>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</si>
  <si>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</si>
  <si>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</si>
  <si>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</si>
  <si>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</si>
  <si>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</si>
  <si>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</si>
  <si>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</si>
  <si>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</si>
  <si>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</si>
  <si>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</si>
  <si>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</si>
  <si>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</si>
  <si>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</si>
  <si>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</si>
  <si>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</si>
  <si>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</si>
  <si>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</si>
  <si>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</si>
  <si>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</si>
  <si>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</si>
  <si>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</si>
  <si>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</si>
  <si>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</si>
  <si>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</si>
  <si>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</si>
  <si>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</si>
  <si>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</si>
  <si>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</si>
  <si>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</si>
  <si>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</si>
  <si>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</si>
  <si>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</si>
  <si>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</si>
  <si>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</si>
  <si>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</si>
  <si>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</si>
  <si>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</si>
  <si>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</si>
  <si>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</si>
  <si>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</si>
  <si>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</si>
  <si>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</si>
  <si>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</si>
  <si>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</si>
  <si>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</si>
  <si>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</si>
  <si>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</si>
  <si>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</si>
  <si>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</si>
  <si>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</si>
  <si>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</si>
  <si>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</si>
  <si>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</si>
  <si>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</si>
  <si>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</si>
  <si>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</si>
  <si>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</si>
  <si>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</si>
  <si>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</si>
  <si>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</si>
  <si>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</si>
  <si>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</si>
  <si>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</si>
  <si>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</si>
  <si>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</si>
  <si>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</si>
  <si>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</si>
  <si>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</si>
  <si>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</si>
  <si>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</si>
  <si>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</si>
  <si>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</si>
  <si>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</si>
  <si>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</si>
  <si>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</si>
  <si>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</si>
  <si>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</si>
  <si>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</si>
  <si>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</si>
  <si>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</si>
  <si>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</si>
  <si>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</si>
  <si>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</si>
  <si>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</si>
  <si>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</si>
  <si>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</si>
  <si>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</si>
  <si>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</si>
  <si>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</si>
  <si>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</si>
  <si>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</si>
  <si>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</si>
  <si>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</si>
  <si>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</si>
  <si>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</si>
  <si>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</si>
  <si>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</si>
  <si>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</si>
  <si>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</si>
  <si>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</si>
  <si>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</si>
  <si>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</si>
  <si>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</si>
  <si>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</si>
  <si>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</si>
  <si>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</si>
  <si>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</si>
  <si>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</si>
  <si>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</si>
  <si>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</si>
  <si>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</si>
  <si>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</si>
  <si>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</si>
  <si>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</si>
  <si>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</si>
  <si>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</si>
  <si>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</si>
  <si>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</si>
  <si>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</si>
  <si>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</si>
  <si>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</si>
  <si>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</si>
  <si>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</si>
  <si>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</si>
  <si>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</si>
  <si>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</si>
  <si>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</si>
  <si>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</si>
  <si>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</si>
  <si>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</si>
  <si>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</si>
  <si>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</si>
  <si>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</si>
  <si>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</si>
  <si>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</si>
  <si>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</si>
  <si>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</si>
  <si>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</si>
  <si>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</si>
  <si>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</si>
  <si>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</si>
  <si>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</si>
  <si>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</si>
  <si>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</si>
  <si>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</si>
  <si>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</si>
  <si>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</si>
  <si>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</si>
  <si>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</si>
  <si>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</si>
  <si>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</si>
  <si>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</si>
  <si>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</si>
  <si>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</si>
  <si>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</si>
  <si>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</si>
  <si>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</si>
  <si>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</si>
  <si>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</si>
  <si>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</si>
  <si>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</si>
  <si>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</si>
  <si>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</si>
  <si>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</si>
  <si>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</si>
  <si>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</si>
  <si>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</si>
  <si>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</si>
  <si>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</si>
  <si>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</si>
  <si>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</si>
  <si>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</si>
  <si>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</si>
  <si>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</si>
  <si>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</si>
  <si>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</si>
  <si>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</si>
  <si>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</si>
  <si>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</si>
  <si>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</si>
  <si>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</si>
  <si>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</si>
  <si>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</si>
  <si>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</si>
  <si>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</si>
  <si>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</si>
  <si>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</si>
  <si>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</si>
  <si>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</si>
  <si>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</si>
  <si>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</si>
  <si>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</si>
  <si>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</si>
  <si>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</si>
  <si>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</si>
  <si>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</si>
  <si>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</si>
  <si>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</si>
  <si>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</si>
  <si>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</si>
  <si>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</si>
  <si>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</si>
  <si>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</si>
  <si>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</si>
  <si>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</si>
  <si>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</si>
  <si>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</si>
  <si>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</si>
  <si>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</si>
  <si>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</si>
  <si>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</si>
  <si>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</si>
  <si>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</si>
  <si>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</si>
  <si>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</si>
  <si>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</si>
  <si>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</si>
  <si>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</si>
  <si>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</si>
  <si>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</si>
  <si>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</si>
  <si>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</si>
  <si>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</si>
  <si>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</si>
  <si>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</si>
  <si>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</si>
  <si>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</si>
  <si>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</si>
  <si>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</si>
  <si>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</si>
  <si>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</si>
  <si>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</si>
  <si>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</si>
  <si>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</si>
  <si>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</si>
  <si>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</si>
  <si>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</si>
  <si>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</si>
  <si>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</si>
  <si>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</si>
  <si>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</si>
  <si>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</si>
  <si>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</si>
  <si>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</si>
  <si>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</si>
  <si>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</si>
  <si>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</si>
  <si>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</si>
  <si>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</si>
  <si>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</si>
  <si>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</si>
  <si>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</si>
  <si>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</si>
  <si>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</si>
  <si>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</si>
  <si>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</si>
  <si>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</si>
  <si>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</si>
  <si>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</si>
  <si>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</si>
  <si>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</si>
  <si>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</si>
  <si>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</si>
  <si>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</si>
  <si>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</si>
  <si>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</si>
  <si>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</si>
  <si>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</si>
  <si>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</si>
  <si>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</si>
  <si>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</si>
  <si>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</si>
  <si>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</si>
  <si>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</si>
  <si>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</si>
  <si>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</si>
  <si>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</si>
  <si>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</si>
  <si>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</si>
  <si>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</si>
  <si>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</si>
  <si>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</si>
  <si>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</si>
  <si>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</si>
  <si>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</si>
  <si>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</si>
  <si>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</si>
  <si>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</si>
  <si>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</si>
  <si>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</si>
  <si>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</si>
  <si>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</si>
  <si>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</si>
  <si>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</si>
  <si>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</si>
  <si>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</si>
  <si>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</si>
  <si>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</si>
  <si>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</si>
  <si>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</si>
  <si>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</si>
  <si>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</si>
  <si>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</si>
  <si>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</si>
  <si>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</si>
  <si>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</si>
  <si>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</si>
  <si>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</si>
  <si>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</si>
  <si>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</si>
  <si>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</si>
  <si>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</si>
  <si>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</si>
  <si>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</si>
  <si>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</si>
  <si>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</si>
  <si>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</si>
  <si>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</si>
  <si>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</si>
  <si>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</si>
  <si>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</si>
  <si>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</si>
  <si>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</si>
  <si>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</si>
  <si>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</si>
  <si>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</si>
  <si>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</si>
  <si>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</si>
  <si>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</si>
  <si>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</si>
  <si>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</si>
  <si>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</si>
  <si>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</si>
  <si>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</si>
  <si>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</si>
  <si>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</si>
  <si>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</si>
  <si>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</si>
  <si>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</si>
  <si>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</si>
  <si>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</si>
  <si>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</si>
  <si>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</si>
  <si>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</si>
  <si>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</si>
  <si>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</si>
  <si>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</si>
  <si>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</si>
  <si>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</si>
  <si>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</si>
  <si>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</si>
  <si>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</si>
  <si>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</si>
  <si>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</si>
  <si>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</si>
  <si>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</si>
  <si>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</si>
  <si>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</si>
  <si>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</si>
  <si>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</si>
  <si>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</si>
  <si>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</si>
  <si>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</si>
  <si>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</si>
  <si>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</si>
  <si>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</si>
  <si>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</si>
  <si>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</si>
  <si>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</si>
  <si>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</si>
  <si>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</si>
  <si>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</si>
  <si>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</si>
  <si>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</si>
  <si>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</si>
  <si>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</si>
  <si>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</si>
  <si>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</si>
  <si>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</si>
  <si>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</si>
  <si>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</si>
  <si>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</si>
  <si>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</si>
  <si>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</si>
  <si>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</si>
  <si>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</si>
  <si>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</si>
  <si>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</si>
  <si>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</si>
  <si>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</si>
  <si>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</si>
  <si>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</si>
  <si>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</si>
  <si>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</si>
  <si>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</si>
  <si>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</si>
  <si>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</si>
  <si>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</si>
  <si>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</si>
  <si>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</si>
  <si>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</si>
  <si>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</si>
  <si>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</si>
  <si>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</si>
  <si>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</si>
  <si>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</si>
  <si>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</si>
  <si>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</si>
  <si>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</si>
  <si>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</si>
  <si>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</si>
  <si>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</si>
  <si>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</si>
  <si>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</si>
  <si>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</si>
  <si>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</si>
  <si>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</si>
  <si>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</si>
  <si>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</si>
  <si>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</si>
  <si>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</si>
  <si>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</si>
  <si>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</si>
  <si>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</si>
  <si>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</si>
  <si>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</si>
  <si>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</si>
  <si>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</si>
  <si>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</si>
  <si>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</si>
  <si>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</si>
  <si>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</si>
  <si>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</si>
  <si>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</si>
  <si>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</si>
  <si>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</si>
  <si>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</si>
  <si>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</si>
  <si>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</si>
  <si>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</si>
  <si>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</si>
  <si>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</si>
  <si>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</si>
  <si>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</si>
  <si>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</si>
  <si>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</si>
  <si>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</si>
  <si>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</si>
  <si>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</si>
  <si>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</si>
  <si>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</si>
  <si>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</si>
  <si>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</si>
  <si>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</si>
  <si>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</si>
  <si>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</si>
  <si>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</si>
  <si>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</si>
  <si>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</si>
  <si>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</si>
  <si>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</si>
  <si>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</si>
  <si>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</si>
  <si>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</si>
  <si>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</si>
  <si>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</si>
  <si>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</si>
  <si>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</si>
  <si>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</si>
  <si>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</si>
  <si>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</si>
  <si>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</si>
  <si>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</si>
  <si>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</si>
  <si>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</si>
  <si>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</si>
  <si>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</si>
  <si>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</si>
  <si>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</si>
  <si>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</si>
  <si>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</si>
  <si>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</si>
  <si>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</si>
  <si>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</si>
  <si>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</si>
  <si>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</si>
  <si>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</si>
  <si>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</si>
  <si>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</si>
  <si>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</si>
  <si>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</si>
  <si>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</si>
  <si>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</si>
  <si>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</si>
  <si>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</si>
  <si>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</si>
  <si>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</si>
  <si>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</si>
  <si>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</si>
  <si>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</si>
  <si>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</si>
  <si>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</si>
  <si>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</si>
  <si>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</si>
  <si>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</si>
  <si>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</si>
  <si>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</si>
  <si>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</si>
  <si>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</si>
  <si>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</si>
  <si>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</si>
  <si>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</si>
  <si>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</si>
  <si>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</si>
  <si>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</si>
  <si>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</si>
  <si>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</si>
  <si>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</si>
  <si>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</si>
  <si>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</si>
  <si>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</si>
  <si>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</si>
  <si>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</si>
  <si>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</si>
  <si>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</si>
  <si>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</si>
  <si>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</si>
  <si>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</si>
  <si>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</si>
  <si>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</si>
  <si>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</si>
  <si>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</si>
  <si>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</si>
  <si>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</si>
  <si>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</si>
  <si>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</si>
  <si>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</si>
  <si>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</si>
  <si>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</si>
  <si>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</si>
  <si>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</si>
  <si>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</si>
  <si>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</si>
  <si>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</si>
  <si>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</si>
  <si>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</si>
  <si>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</si>
  <si>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</si>
  <si>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</si>
  <si>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</si>
  <si>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</si>
  <si>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</si>
  <si>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</si>
  <si>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</si>
  <si>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</si>
  <si>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</si>
  <si>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</si>
  <si>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</si>
  <si>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</si>
  <si>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</si>
  <si>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</si>
  <si>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</si>
  <si>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</si>
  <si>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</si>
  <si>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</si>
  <si>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</si>
  <si>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</si>
  <si>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</si>
  <si>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</si>
  <si>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</si>
  <si>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</si>
  <si>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</si>
  <si>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</si>
  <si>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</si>
  <si>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</si>
  <si>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</si>
  <si>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</si>
  <si>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</si>
  <si>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</si>
  <si>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</si>
  <si>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</si>
  <si>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</si>
  <si>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</si>
  <si>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</si>
  <si>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</si>
  <si>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</si>
  <si>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</si>
  <si>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</si>
  <si>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</si>
  <si>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</si>
  <si>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</si>
  <si>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</si>
  <si>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</si>
  <si>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</si>
  <si>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</si>
  <si>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</si>
  <si>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</si>
  <si>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</si>
  <si>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</si>
  <si>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</si>
  <si>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</si>
  <si>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</si>
  <si>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</si>
  <si>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</si>
  <si>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</si>
  <si>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</si>
  <si>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</si>
  <si>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</si>
  <si>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</si>
  <si>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</si>
  <si>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</si>
  <si>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</si>
  <si>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</si>
  <si>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</si>
  <si>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</si>
  <si>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</si>
  <si>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</si>
  <si>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</si>
  <si>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</si>
  <si>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</si>
  <si>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</si>
  <si>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</si>
  <si>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</si>
  <si>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</si>
  <si>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</si>
  <si>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</si>
  <si>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</si>
  <si>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</si>
  <si>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</si>
  <si>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</si>
  <si>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</si>
  <si>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</si>
  <si>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</si>
  <si>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</si>
  <si>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</si>
  <si>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</si>
  <si>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</si>
  <si>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</si>
  <si>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</si>
  <si>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</si>
  <si>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</si>
  <si>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</si>
  <si>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</si>
  <si>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</si>
  <si>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</si>
  <si>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</si>
  <si>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</si>
  <si>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</si>
  <si>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</si>
  <si>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</si>
  <si>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</si>
  <si>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</si>
  <si>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</si>
  <si>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</si>
  <si>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</si>
  <si>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</si>
  <si>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</si>
  <si>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</si>
  <si>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</si>
  <si>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</si>
  <si>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</si>
  <si>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</si>
  <si>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</si>
  <si>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</si>
  <si>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</si>
  <si>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</si>
  <si>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</si>
  <si>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</si>
  <si>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</si>
  <si>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</si>
  <si>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</si>
  <si>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</si>
  <si>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</si>
  <si>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</si>
  <si>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</si>
  <si>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</si>
  <si>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</si>
  <si>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</si>
  <si>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</si>
  <si>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</si>
  <si>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</si>
  <si>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</si>
  <si>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</si>
  <si>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</si>
  <si>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</si>
  <si>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</si>
  <si>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</si>
  <si>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</si>
  <si>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</si>
  <si>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</si>
  <si>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</si>
  <si>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</si>
  <si>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</si>
  <si>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</si>
  <si>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</si>
  <si>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</si>
  <si>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</si>
  <si>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</si>
  <si>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</si>
  <si>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</si>
  <si>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</si>
  <si>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</si>
  <si>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</si>
  <si>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</si>
  <si>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</si>
  <si>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</si>
  <si>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</si>
  <si>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</si>
  <si>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</si>
  <si>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</si>
  <si>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</si>
  <si>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</si>
  <si>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</si>
  <si>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</si>
  <si>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</si>
  <si>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</si>
  <si>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</si>
  <si>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</si>
  <si>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</si>
  <si>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</si>
  <si>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</si>
  <si>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</si>
  <si>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</si>
  <si>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</si>
  <si>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</si>
  <si>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</si>
  <si>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</si>
  <si>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</si>
  <si>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</si>
  <si>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</si>
  <si>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</si>
  <si>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</si>
  <si>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</si>
  <si>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</si>
  <si>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</si>
  <si>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</si>
  <si>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</si>
  <si>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</si>
  <si>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</si>
  <si>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</si>
  <si>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</si>
  <si>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</si>
  <si>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</si>
  <si>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</si>
  <si>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</si>
  <si>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</si>
  <si>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</si>
  <si>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</si>
  <si>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</si>
  <si>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</si>
  <si>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</si>
  <si>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</si>
  <si>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</si>
  <si>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</si>
  <si>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</si>
  <si>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</si>
  <si>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</si>
  <si>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</si>
  <si>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</si>
  <si>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</si>
  <si>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</si>
  <si>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</si>
  <si>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</si>
  <si>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</si>
  <si>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</si>
  <si>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</si>
  <si>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</si>
  <si>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</si>
  <si>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</si>
  <si>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</si>
  <si>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</si>
  <si>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</si>
  <si>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</si>
  <si>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</si>
  <si>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</si>
  <si>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</si>
  <si>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</si>
  <si>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</si>
  <si>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</si>
  <si>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</si>
  <si>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</si>
  <si>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</si>
  <si>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</si>
  <si>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</si>
  <si>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</si>
  <si>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</si>
  <si>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</si>
  <si>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</si>
  <si>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</si>
  <si>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</si>
  <si>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</si>
  <si>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</si>
  <si>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</si>
  <si>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</si>
  <si>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</si>
  <si>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</si>
  <si>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</si>
  <si>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</si>
  <si>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</si>
  <si>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</si>
  <si>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</si>
  <si>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</si>
  <si>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</si>
  <si>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</si>
  <si>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</si>
  <si>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</si>
  <si>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</si>
  <si>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</si>
  <si>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</si>
  <si>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</si>
  <si>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</si>
  <si>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</si>
  <si>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</si>
  <si>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</si>
  <si>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</si>
  <si>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</si>
  <si>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</si>
  <si>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</si>
  <si>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</si>
  <si>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</si>
  <si>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</si>
  <si>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</si>
  <si>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</si>
  <si>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</si>
  <si>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</si>
  <si>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</si>
  <si>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</si>
  <si>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</si>
  <si>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</si>
  <si>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</si>
  <si>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</si>
  <si>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</si>
  <si>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</si>
  <si>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</si>
  <si>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</si>
  <si>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</si>
  <si>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</si>
  <si>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</si>
  <si>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</si>
  <si>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</si>
  <si>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</si>
  <si>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</si>
  <si>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</si>
  <si>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</si>
  <si>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</si>
  <si>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</si>
  <si>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</si>
  <si>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</si>
  <si>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</si>
  <si>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</si>
  <si>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</si>
  <si>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</si>
  <si>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</si>
  <si>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</si>
  <si>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</si>
  <si>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</si>
  <si>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</si>
  <si>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</si>
  <si>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</si>
  <si>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</si>
  <si>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</si>
  <si>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</si>
  <si>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</si>
  <si>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</si>
  <si>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</si>
  <si>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</si>
  <si>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</si>
  <si>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</si>
  <si>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</si>
  <si>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</si>
  <si>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</si>
  <si>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</si>
  <si>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</si>
  <si>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</si>
  <si>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</si>
  <si>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</si>
  <si>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</si>
  <si>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</si>
  <si>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</si>
  <si>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</si>
  <si>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</si>
  <si>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</si>
  <si>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</si>
  <si>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</si>
  <si>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</si>
  <si>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</si>
  <si>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</si>
  <si>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</si>
  <si>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</si>
  <si>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</si>
  <si>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</si>
  <si>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</si>
  <si>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</si>
  <si>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</si>
  <si>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</si>
  <si>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</si>
  <si>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</si>
  <si>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</si>
  <si>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</si>
  <si>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</si>
  <si>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</si>
  <si>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</si>
  <si>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</si>
  <si>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</si>
  <si>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</si>
  <si>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</si>
  <si>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</si>
  <si>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</si>
  <si>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</si>
  <si>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</si>
  <si>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</si>
  <si>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</si>
  <si>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</si>
  <si>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</si>
  <si>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</si>
  <si>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</si>
  <si>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</si>
  <si>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</si>
  <si>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</si>
  <si>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</si>
  <si>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</si>
  <si>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</si>
  <si>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</si>
  <si>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</si>
  <si>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</si>
  <si>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</si>
  <si>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</si>
  <si>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</si>
  <si>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</si>
  <si>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</si>
  <si>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</si>
  <si>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</si>
  <si>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</si>
  <si>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</si>
  <si>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</si>
  <si>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</si>
  <si>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</si>
  <si>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</si>
  <si>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</si>
  <si>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</si>
  <si>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</si>
  <si>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</si>
  <si>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</si>
  <si>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</si>
  <si>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</si>
  <si>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</si>
  <si>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</si>
  <si>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</si>
  <si>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</si>
  <si>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</si>
  <si>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</si>
  <si>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</si>
  <si>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</si>
  <si>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</si>
  <si>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</si>
  <si>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</si>
  <si>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</si>
  <si>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</si>
  <si>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</si>
  <si>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</si>
  <si>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</si>
  <si>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</si>
  <si>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</si>
  <si>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</si>
  <si>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</si>
  <si>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</si>
  <si>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</si>
  <si>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</si>
  <si>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</si>
  <si>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</si>
  <si>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</si>
  <si>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</si>
  <si>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</si>
  <si>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</si>
  <si>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</si>
  <si>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</si>
  <si>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</si>
  <si>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</si>
  <si>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</si>
  <si>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</si>
  <si>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</si>
  <si>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</si>
  <si>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</si>
  <si>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</si>
  <si>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</si>
  <si>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</si>
  <si>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</si>
  <si>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</si>
  <si>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</si>
  <si>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</si>
  <si>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</si>
  <si>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</si>
  <si>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</si>
  <si>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</si>
  <si>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</si>
  <si>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</si>
  <si>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</si>
  <si>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</si>
  <si>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</si>
  <si>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</si>
  <si>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</si>
  <si>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</si>
  <si>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</si>
  <si>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</si>
  <si>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</si>
  <si>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</si>
  <si>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</si>
  <si>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</si>
  <si>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</si>
  <si>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</si>
  <si>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</si>
  <si>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</si>
  <si>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</si>
  <si>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</si>
  <si>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</si>
  <si>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</si>
  <si>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</si>
  <si>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</si>
  <si>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</si>
  <si>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</si>
  <si>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</si>
  <si>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</si>
  <si>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</si>
  <si>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</si>
  <si>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</si>
  <si>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</si>
  <si>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</si>
  <si>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</si>
  <si>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</si>
  <si>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</si>
  <si>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</si>
  <si>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</si>
  <si>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</si>
  <si>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</si>
  <si>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</si>
  <si>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</si>
  <si>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</si>
  <si>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</si>
  <si>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</si>
  <si>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</si>
  <si>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</si>
  <si>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</si>
  <si>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</si>
  <si>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</si>
  <si>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</si>
  <si>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</si>
  <si>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</si>
  <si>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</si>
  <si>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</si>
  <si>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</si>
  <si>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</si>
  <si>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</si>
  <si>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</si>
  <si>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</si>
  <si>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</si>
  <si>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</si>
  <si>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</si>
  <si>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</si>
  <si>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</si>
  <si>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</si>
  <si>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</si>
  <si>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</si>
  <si>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</si>
  <si>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</si>
  <si>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</si>
  <si>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</si>
  <si>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</si>
  <si>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</si>
  <si>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</si>
  <si>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</si>
  <si>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</si>
  <si>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</si>
  <si>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</si>
  <si>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</si>
  <si>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</si>
  <si>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</si>
  <si>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</si>
  <si>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</si>
  <si>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</si>
  <si>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</si>
  <si>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</si>
  <si>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</si>
  <si>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</si>
  <si>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</si>
  <si>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</si>
  <si>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</si>
  <si>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</si>
  <si>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</si>
  <si>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</si>
  <si>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</si>
  <si>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</si>
  <si>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</si>
  <si>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</si>
  <si>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</si>
  <si>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</si>
  <si>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</si>
  <si>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</si>
  <si>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</si>
  <si>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</si>
  <si>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</si>
  <si>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</si>
  <si>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</si>
  <si>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</si>
  <si>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</si>
  <si>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</si>
  <si>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</si>
  <si>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</si>
  <si>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</si>
  <si>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</si>
  <si>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</si>
  <si>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</si>
  <si>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</si>
  <si>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</si>
  <si>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</si>
  <si>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</si>
  <si>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</si>
  <si>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</si>
  <si>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</si>
  <si>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</si>
  <si>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</si>
  <si>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</si>
  <si>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</si>
  <si>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</si>
  <si>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</si>
  <si>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</si>
  <si>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</si>
  <si>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</si>
  <si>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</si>
  <si>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</si>
  <si>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</si>
  <si>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</si>
  <si>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</si>
  <si>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</si>
  <si>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</si>
  <si>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</si>
  <si>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</si>
  <si>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</si>
  <si>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</si>
  <si>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</si>
  <si>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</si>
  <si>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</si>
  <si>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</si>
  <si>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</si>
  <si>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</si>
  <si>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</si>
  <si>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</si>
  <si>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</si>
  <si>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</si>
  <si>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</si>
  <si>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</si>
  <si>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</si>
  <si>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</si>
  <si>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</si>
  <si>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</si>
  <si>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</si>
  <si>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</si>
  <si>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</si>
  <si>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</si>
  <si>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</si>
  <si>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</si>
  <si>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</si>
  <si>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</si>
  <si>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</si>
  <si>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</si>
  <si>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</si>
  <si>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</si>
  <si>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</si>
  <si>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</si>
  <si>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</si>
  <si>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</si>
  <si>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</si>
  <si>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</si>
  <si>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</si>
  <si>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</si>
  <si>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</si>
  <si>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</si>
  <si>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</si>
  <si>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</si>
  <si>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</si>
  <si>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</si>
  <si>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</si>
  <si>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</si>
  <si>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</si>
  <si>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</si>
  <si>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</si>
  <si>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</si>
  <si>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</si>
  <si>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</si>
  <si>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</si>
  <si>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</si>
  <si>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</si>
  <si>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</si>
  <si>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</si>
  <si>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</si>
  <si>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</si>
  <si>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</si>
  <si>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</si>
  <si>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</si>
  <si>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</si>
  <si>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</si>
  <si>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</si>
  <si>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</si>
  <si>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</si>
  <si>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</si>
  <si>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</si>
  <si>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</si>
  <si>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</si>
  <si>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</si>
  <si>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</si>
  <si>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</si>
  <si>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</si>
  <si>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</si>
  <si>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</si>
  <si>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</si>
  <si>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</si>
  <si>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</si>
  <si>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</si>
  <si>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</si>
  <si>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</si>
  <si>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</si>
  <si>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</si>
  <si>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</si>
  <si>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</si>
  <si>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</si>
  <si>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</si>
  <si>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</si>
  <si>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</si>
  <si>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</si>
  <si>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</si>
  <si>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</si>
  <si>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</si>
  <si>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</si>
  <si>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</si>
  <si>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</si>
  <si>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</si>
  <si>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</si>
  <si>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</si>
  <si>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</si>
  <si>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</si>
  <si>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</si>
  <si>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</si>
  <si>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</si>
  <si>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</si>
  <si>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</si>
  <si>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</si>
  <si>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</si>
  <si>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</si>
  <si>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</si>
  <si>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</si>
  <si>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</si>
  <si>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</si>
  <si>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</si>
  <si>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</si>
  <si>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</si>
  <si>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</si>
  <si>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</si>
  <si>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</si>
  <si>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</si>
  <si>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</si>
  <si>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</si>
  <si>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</si>
  <si>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</si>
  <si>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</si>
  <si>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</si>
  <si>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</si>
  <si>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</si>
  <si>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</si>
  <si>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</si>
  <si>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</si>
  <si>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</si>
  <si>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</si>
  <si>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</si>
  <si>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</si>
  <si>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</si>
  <si>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</si>
  <si>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</si>
  <si>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</si>
  <si>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</si>
  <si>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</si>
  <si>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</si>
  <si>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</si>
  <si>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</si>
  <si>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</si>
  <si>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</si>
  <si>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</si>
  <si>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</si>
  <si>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</si>
  <si>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</si>
  <si>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</si>
  <si>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</si>
  <si>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</si>
  <si>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</si>
  <si>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</si>
  <si>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</si>
  <si>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</si>
  <si>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</si>
  <si>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</si>
  <si>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</si>
  <si>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</si>
  <si>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</si>
  <si>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</si>
  <si>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</si>
  <si>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</si>
  <si>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</si>
  <si>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</si>
  <si>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</si>
  <si>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</si>
  <si>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</si>
  <si>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</si>
  <si>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</si>
  <si>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</si>
  <si>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</si>
  <si>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</si>
  <si>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</si>
  <si>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</si>
  <si>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</si>
  <si>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</si>
  <si>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</si>
  <si>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</si>
  <si>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</si>
  <si>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</si>
  <si>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</si>
  <si>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</si>
  <si>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</si>
  <si>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</si>
  <si>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</si>
  <si>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</si>
  <si>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</si>
  <si>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</si>
  <si>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</si>
  <si>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</si>
  <si>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</si>
  <si>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</si>
  <si>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</si>
  <si>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</si>
  <si>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</si>
  <si>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</si>
  <si>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</si>
  <si>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</si>
  <si>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</si>
  <si>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</si>
  <si>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</si>
  <si>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</si>
  <si>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</si>
  <si>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</si>
  <si>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</si>
  <si>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</si>
  <si>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</si>
  <si>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</si>
  <si>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</si>
  <si>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</si>
  <si>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</si>
  <si>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</si>
  <si>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</si>
  <si>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</si>
  <si>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</si>
  <si>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</si>
  <si>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</si>
  <si>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</si>
  <si>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</si>
  <si>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</si>
  <si>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</si>
  <si>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</si>
  <si>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</si>
  <si>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</si>
  <si>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</si>
  <si>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</si>
  <si>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</si>
  <si>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</si>
  <si>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</si>
  <si>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</si>
  <si>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</si>
  <si>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</si>
  <si>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</si>
  <si>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</si>
  <si>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</si>
  <si>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</si>
  <si>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</si>
  <si>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</si>
  <si>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</si>
  <si>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</si>
  <si>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</si>
  <si>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</si>
  <si>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</si>
  <si>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</si>
  <si>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</si>
  <si>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</si>
  <si>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</si>
  <si>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</si>
  <si>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</si>
  <si>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</si>
  <si>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</si>
  <si>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</si>
  <si>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</si>
  <si>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</si>
  <si>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</si>
  <si>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</si>
  <si>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</si>
  <si>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</si>
  <si>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</si>
  <si>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</si>
  <si>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</si>
  <si>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</si>
  <si>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</si>
  <si>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</si>
  <si>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</si>
  <si>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</si>
  <si>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</si>
  <si>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</si>
  <si>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</si>
  <si>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</si>
  <si>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</si>
  <si>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</si>
  <si>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</si>
  <si>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</si>
  <si>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</si>
  <si>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</si>
  <si>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</si>
  <si>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</si>
  <si>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</si>
  <si>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</si>
  <si>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</si>
  <si>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</si>
  <si>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</si>
  <si>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</si>
  <si>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</si>
  <si>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</si>
  <si>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</si>
  <si>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</si>
  <si>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</si>
  <si>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</si>
  <si>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</si>
  <si>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</si>
  <si>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</si>
  <si>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</si>
  <si>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</si>
  <si>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</si>
  <si>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</si>
  <si>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</si>
  <si>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</si>
  <si>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</si>
  <si>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</si>
  <si>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</si>
  <si>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</si>
  <si>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</si>
  <si>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</si>
  <si>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</si>
  <si>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</si>
  <si>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</si>
  <si>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</si>
  <si>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</si>
  <si>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</si>
  <si>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</si>
  <si>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</si>
  <si>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</si>
  <si>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</si>
  <si>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</si>
  <si>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</si>
  <si>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</si>
  <si>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</si>
  <si>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</si>
  <si>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</si>
  <si>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</si>
  <si>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</si>
  <si>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</si>
  <si>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</si>
  <si>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</si>
  <si>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</si>
  <si>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</si>
  <si>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</si>
  <si>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</si>
  <si>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</si>
  <si>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</si>
  <si>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</si>
  <si>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</si>
  <si>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</si>
  <si>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</si>
  <si>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</si>
  <si>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</si>
  <si>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</si>
  <si>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</si>
  <si>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</si>
  <si>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</si>
  <si>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</si>
  <si>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</si>
  <si>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</si>
  <si>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</si>
  <si>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</si>
  <si>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</si>
  <si>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</si>
  <si>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</si>
  <si>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</si>
  <si>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</si>
  <si>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</si>
  <si>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</si>
  <si>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</si>
  <si>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</si>
  <si>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</si>
  <si>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</si>
  <si>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</si>
  <si>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</si>
  <si>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</si>
  <si>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</si>
  <si>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</si>
  <si>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</si>
  <si>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</si>
  <si>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</si>
  <si>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</si>
  <si>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</si>
  <si>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</si>
  <si>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</si>
  <si>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</si>
  <si>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</si>
  <si>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</si>
  <si>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</si>
  <si>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</si>
  <si>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</si>
  <si>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</si>
  <si>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</si>
  <si>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</si>
  <si>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</si>
  <si>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</si>
  <si>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</si>
  <si>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</si>
  <si>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</si>
  <si>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</si>
  <si>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</si>
  <si>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</si>
  <si>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</si>
  <si>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</si>
  <si>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</si>
  <si>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</si>
  <si>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</si>
  <si>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</si>
  <si>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</si>
  <si>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</si>
  <si>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</si>
  <si>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</si>
  <si>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</si>
  <si>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</si>
  <si>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</si>
  <si>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</si>
  <si>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</si>
  <si>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</si>
  <si>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</si>
  <si>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</si>
  <si>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</si>
  <si>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</si>
  <si>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</si>
  <si>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</si>
  <si>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</si>
  <si>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</si>
  <si>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</si>
  <si>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</si>
  <si>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</si>
  <si>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</si>
  <si>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</si>
  <si>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</si>
  <si>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</si>
  <si>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</si>
  <si>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</si>
  <si>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</si>
  <si>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</si>
  <si>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</si>
  <si>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</si>
  <si>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</si>
  <si>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</si>
  <si>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</si>
  <si>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</si>
  <si>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</si>
  <si>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</si>
  <si>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</si>
  <si>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</si>
  <si>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</si>
  <si>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</si>
  <si>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</si>
  <si>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</si>
  <si>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</si>
  <si>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</si>
  <si>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</si>
  <si>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</si>
  <si>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</si>
  <si>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</si>
  <si>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</si>
  <si>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</si>
  <si>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</si>
  <si>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</si>
  <si>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</si>
  <si>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</si>
  <si>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</si>
  <si>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</si>
  <si>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</si>
  <si>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</si>
  <si>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</si>
  <si>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</si>
  <si>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</si>
  <si>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</si>
  <si>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</si>
  <si>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</si>
  <si>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</si>
  <si>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</si>
  <si>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</si>
  <si>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</si>
  <si>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</si>
  <si>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</si>
  <si>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</si>
  <si>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</si>
  <si>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</si>
  <si>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</si>
  <si>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</si>
  <si>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</si>
  <si>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</si>
  <si>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</si>
  <si>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</si>
  <si>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</si>
  <si>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</si>
  <si>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</si>
  <si>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</si>
  <si>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</si>
  <si>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</si>
  <si>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</si>
  <si>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</si>
  <si>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</si>
  <si>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</si>
  <si>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</si>
  <si>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</si>
  <si>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</si>
  <si>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</si>
  <si>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</si>
  <si>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</si>
  <si>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</si>
  <si>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</si>
  <si>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</si>
  <si>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</si>
  <si>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</si>
  <si>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</si>
  <si>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</si>
  <si>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</si>
  <si>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</si>
  <si>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</si>
  <si>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</si>
  <si>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</si>
  <si>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</si>
  <si>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</si>
  <si>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</si>
  <si>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</si>
  <si>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</si>
  <si>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</si>
  <si>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</si>
  <si>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</si>
  <si>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</si>
  <si>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</si>
  <si>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</si>
  <si>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</si>
  <si>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</si>
  <si>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</si>
  <si>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</si>
  <si>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</si>
  <si>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</si>
  <si>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</si>
  <si>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</si>
  <si>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</si>
  <si>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</si>
  <si>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</si>
  <si>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</si>
  <si>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</si>
  <si>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</si>
  <si>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</si>
  <si>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</si>
  <si>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</si>
  <si>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</si>
  <si>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</si>
  <si>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</si>
  <si>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</si>
  <si>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</si>
  <si>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</si>
  <si>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</si>
  <si>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</si>
  <si>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</si>
  <si>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</si>
  <si>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</si>
  <si>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</si>
  <si>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</si>
  <si>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</si>
  <si>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</si>
  <si>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</si>
  <si>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</si>
  <si>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</si>
  <si>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</si>
  <si>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</si>
  <si>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</si>
  <si>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</si>
  <si>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</si>
  <si>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</si>
  <si>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</si>
  <si>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</si>
  <si>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</si>
  <si>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</si>
  <si>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</si>
  <si>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</si>
  <si>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</si>
  <si>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</si>
  <si>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</si>
  <si>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</si>
  <si>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</si>
  <si>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</si>
  <si>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</si>
  <si>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</si>
  <si>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</si>
  <si>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</si>
  <si>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</si>
  <si>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</si>
  <si>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</si>
  <si>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</si>
  <si>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</si>
  <si>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</si>
  <si>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</si>
  <si>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</si>
  <si>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</si>
  <si>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</si>
  <si>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</si>
  <si>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</si>
  <si>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</si>
  <si>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</si>
  <si>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</si>
  <si>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</si>
  <si>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</si>
  <si>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</si>
  <si>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</si>
  <si>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</si>
  <si>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</si>
  <si>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</si>
  <si>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</si>
  <si>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</si>
  <si>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</si>
  <si>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</si>
  <si>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</si>
  <si>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</si>
  <si>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</si>
  <si>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</si>
  <si>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</si>
  <si>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</si>
  <si>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</si>
  <si>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</si>
  <si>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</si>
  <si>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</si>
  <si>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</si>
  <si>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</si>
  <si>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</si>
  <si>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</si>
  <si>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</si>
  <si>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</si>
  <si>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</si>
  <si>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</si>
  <si>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</si>
  <si>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</si>
  <si>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</si>
  <si>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</si>
  <si>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</si>
  <si>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</si>
  <si>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</si>
  <si>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</si>
  <si>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</si>
  <si>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</si>
  <si>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</si>
  <si>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</si>
  <si>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</si>
  <si>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</si>
  <si>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</si>
  <si>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</si>
  <si>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</si>
  <si>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</si>
  <si>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</si>
  <si>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</si>
  <si>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</si>
  <si>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</si>
  <si>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</si>
  <si>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</si>
  <si>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</si>
  <si>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</si>
  <si>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</si>
  <si>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</si>
  <si>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</si>
  <si>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</si>
  <si>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</si>
  <si>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</si>
  <si>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</si>
  <si>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</si>
  <si>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</si>
  <si>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</si>
  <si>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</si>
  <si>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</si>
  <si>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</si>
  <si>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</si>
  <si>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</si>
  <si>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</si>
  <si>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</si>
  <si>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</si>
  <si>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</si>
  <si>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</si>
  <si>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</si>
  <si>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</si>
  <si>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</si>
  <si>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</si>
  <si>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</si>
  <si>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</si>
  <si>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</si>
  <si>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</si>
  <si>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</si>
  <si>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</si>
  <si>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</si>
  <si>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</si>
  <si>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</si>
  <si>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</si>
  <si>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</si>
  <si>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</si>
  <si>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</si>
  <si>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</si>
  <si>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</si>
  <si>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</si>
  <si>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</si>
  <si>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</si>
  <si>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</si>
  <si>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</si>
  <si>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</si>
  <si>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</si>
  <si>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</si>
  <si>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</si>
  <si>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</si>
  <si>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</si>
  <si>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</si>
  <si>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</si>
  <si>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</si>
  <si>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</si>
  <si>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</si>
  <si>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</si>
  <si>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</si>
  <si>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</si>
  <si>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</si>
  <si>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</si>
  <si>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</si>
  <si>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</si>
  <si>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</si>
  <si>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</si>
  <si>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</si>
  <si>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</si>
  <si>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</si>
  <si>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</si>
  <si>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</si>
  <si>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</si>
  <si>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</si>
  <si>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</si>
  <si>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</si>
  <si>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</si>
  <si>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</si>
  <si>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</si>
  <si>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</si>
  <si>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</si>
  <si>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</si>
  <si>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</si>
  <si>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</si>
  <si>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</si>
  <si>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</si>
  <si>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</si>
  <si>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</si>
  <si>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</si>
  <si>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</si>
  <si>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</si>
  <si>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</si>
  <si>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</si>
  <si>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</si>
  <si>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</si>
  <si>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</si>
  <si>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</si>
  <si>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</si>
  <si>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</si>
  <si>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</si>
  <si>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</si>
  <si>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</si>
  <si>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</si>
  <si>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</si>
  <si>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</si>
  <si>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</si>
  <si>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</si>
  <si>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</si>
  <si>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</si>
  <si>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</si>
  <si>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</si>
  <si>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</si>
  <si>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</si>
  <si>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</si>
  <si>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</si>
  <si>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</si>
  <si>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</si>
  <si>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</si>
  <si>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</si>
  <si>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</si>
  <si>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</si>
  <si>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</si>
  <si>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</si>
  <si>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</si>
  <si>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</si>
  <si>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</si>
  <si>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</si>
  <si>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</si>
  <si>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</si>
  <si>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</si>
  <si>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</si>
  <si>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</si>
  <si>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</si>
  <si>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</si>
  <si>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</si>
  <si>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</si>
  <si>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</si>
  <si>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</si>
  <si>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</si>
  <si>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</si>
  <si>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</si>
  <si>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</si>
  <si>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</si>
  <si>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</si>
  <si>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</si>
  <si>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</si>
  <si>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</si>
  <si>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</si>
  <si>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</si>
  <si>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</si>
  <si>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</si>
  <si>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</si>
  <si>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</si>
  <si>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</si>
  <si>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</si>
  <si>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</si>
  <si>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</si>
  <si>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</si>
  <si>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</si>
  <si>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</si>
  <si>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</si>
  <si>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</si>
  <si>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</si>
  <si>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</si>
  <si>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</si>
  <si>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</si>
  <si>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</si>
  <si>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</si>
  <si>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</si>
  <si>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</si>
  <si>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</si>
  <si>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</si>
  <si>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</si>
  <si>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</si>
  <si>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</si>
  <si>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</si>
  <si>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</si>
  <si>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</si>
  <si>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</si>
  <si>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</si>
  <si>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</si>
  <si>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</si>
  <si>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</si>
  <si>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</si>
  <si>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</si>
  <si>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</si>
  <si>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</si>
  <si>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</si>
  <si>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</si>
  <si>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</si>
  <si>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</si>
  <si>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</si>
  <si>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</si>
  <si>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</si>
  <si>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</si>
  <si>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</si>
  <si>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</si>
  <si>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</si>
  <si>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</si>
  <si>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</si>
  <si>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</si>
  <si>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</si>
  <si>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</si>
  <si>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</si>
  <si>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</si>
  <si>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</si>
  <si>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</si>
  <si>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</si>
  <si>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</si>
  <si>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</si>
  <si>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</si>
  <si>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</si>
  <si>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</si>
  <si>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</si>
  <si>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</si>
  <si>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</si>
  <si>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</si>
  <si>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</si>
  <si>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</si>
  <si>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</si>
  <si>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</si>
  <si>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</si>
  <si>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</si>
  <si>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</si>
  <si>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</si>
  <si>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</si>
  <si>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</si>
  <si>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</si>
  <si>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</si>
  <si>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</si>
  <si>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</si>
  <si>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</si>
  <si>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</si>
  <si>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</si>
  <si>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</si>
  <si>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</si>
  <si>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</si>
  <si>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</si>
  <si>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</si>
  <si>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</si>
  <si>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</si>
  <si>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</si>
  <si>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</si>
  <si>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</si>
  <si>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</si>
  <si>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</si>
  <si>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</si>
  <si>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</si>
  <si>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</si>
  <si>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</si>
  <si>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</si>
  <si>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</si>
  <si>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</si>
  <si>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</si>
  <si>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</si>
  <si>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</si>
  <si>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</si>
  <si>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</si>
  <si>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</si>
  <si>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</si>
  <si>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</si>
  <si>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</si>
  <si>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</si>
  <si>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</si>
  <si>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</si>
  <si>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</si>
  <si>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</si>
  <si>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</si>
  <si>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</si>
  <si>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</si>
  <si>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</si>
  <si>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</si>
  <si>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</si>
  <si>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</si>
  <si>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</si>
  <si>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</si>
  <si>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</si>
  <si>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</si>
  <si>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</si>
  <si>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</si>
  <si>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</si>
  <si>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</si>
  <si>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</si>
  <si>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</si>
  <si>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</si>
  <si>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</si>
  <si>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</si>
  <si>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</si>
  <si>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</si>
  <si>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</si>
  <si>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</si>
  <si>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</si>
  <si>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</si>
  <si>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</si>
  <si>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</si>
  <si>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</si>
  <si>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</si>
  <si>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</si>
  <si>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</si>
  <si>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</si>
  <si>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</si>
  <si>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</si>
  <si>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</si>
  <si>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</si>
  <si>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</si>
  <si>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</si>
  <si>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</si>
  <si>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</si>
  <si>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</si>
  <si>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</si>
  <si>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</si>
  <si>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</si>
  <si>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</si>
  <si>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</si>
  <si>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</si>
  <si>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</si>
  <si>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</si>
  <si>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</si>
  <si>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</si>
  <si>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</si>
  <si>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</si>
  <si>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</si>
  <si>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</si>
  <si>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</si>
  <si>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</si>
  <si>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</si>
  <si>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</si>
  <si>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</si>
  <si>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</si>
  <si>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</si>
  <si>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</si>
  <si>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</si>
  <si>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</si>
  <si>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</si>
  <si>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</si>
  <si>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</si>
  <si>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</si>
  <si>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</si>
  <si>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</si>
  <si>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</si>
  <si>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</si>
  <si>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</si>
  <si>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</si>
  <si>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</si>
  <si>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</si>
  <si>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</si>
  <si>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</si>
  <si>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</si>
  <si>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</si>
  <si>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</si>
  <si>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</si>
  <si>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</si>
  <si>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</si>
  <si>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</si>
  <si>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</si>
  <si>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</si>
  <si>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</si>
  <si>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</si>
  <si>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</si>
  <si>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</si>
  <si>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</si>
  <si>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</si>
  <si>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</si>
  <si>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</si>
  <si>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</si>
  <si>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</si>
  <si>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</si>
  <si>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</si>
  <si>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</si>
  <si>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</si>
  <si>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</si>
  <si>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</si>
  <si>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</si>
  <si>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</si>
  <si>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</si>
  <si>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</si>
  <si>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</si>
  <si>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</si>
  <si>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</si>
  <si>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</si>
  <si>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</si>
  <si>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</si>
  <si>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</si>
  <si>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</si>
  <si>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</si>
  <si>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</si>
  <si>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</si>
  <si>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</si>
  <si>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</si>
  <si>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</si>
  <si>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</si>
  <si>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</si>
  <si>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</si>
  <si>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</si>
  <si>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</si>
  <si>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</si>
  <si>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</si>
  <si>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</si>
  <si>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</si>
  <si>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</si>
  <si>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</si>
  <si>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</si>
  <si>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</si>
  <si>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</si>
  <si>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</si>
  <si>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</si>
  <si>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</si>
  <si>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</si>
  <si>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</si>
  <si>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</si>
  <si>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</si>
  <si>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</si>
  <si>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</si>
  <si>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</si>
  <si>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</si>
  <si>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</si>
  <si>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</si>
  <si>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</si>
  <si>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</si>
  <si>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</si>
  <si>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</si>
  <si>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</si>
  <si>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</si>
  <si>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</si>
  <si>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</si>
  <si>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</si>
  <si>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</si>
  <si>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</si>
  <si>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</si>
  <si>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</si>
  <si>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</si>
  <si>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</si>
  <si>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</si>
  <si>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</si>
  <si>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</si>
  <si>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</si>
  <si>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</si>
  <si>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</si>
  <si>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</si>
  <si>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</si>
  <si>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</si>
  <si>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</si>
  <si>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</si>
  <si>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</si>
  <si>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</si>
  <si>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</si>
  <si>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</si>
  <si>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</si>
  <si>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</si>
  <si>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</si>
  <si>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</si>
  <si>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</si>
  <si>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</si>
  <si>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</si>
  <si>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</si>
  <si>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</si>
  <si>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</si>
  <si>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</si>
  <si>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</si>
  <si>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</si>
  <si>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</si>
  <si>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</si>
  <si>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</si>
  <si>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</si>
  <si>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</si>
  <si>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</si>
  <si>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</si>
  <si>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</si>
  <si>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</si>
  <si>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</si>
  <si>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</si>
  <si>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</si>
  <si>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</si>
  <si>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</si>
  <si>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</si>
  <si>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</si>
  <si>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</si>
  <si>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</si>
  <si>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</si>
  <si>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</si>
  <si>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</si>
  <si>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</si>
  <si>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</si>
  <si>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</si>
  <si>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</si>
  <si>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</si>
  <si>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</si>
  <si>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</si>
  <si>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</si>
  <si>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</si>
  <si>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</si>
  <si>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</si>
  <si>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</si>
  <si>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</si>
  <si>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</si>
  <si>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</si>
  <si>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</si>
  <si>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</si>
  <si>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</si>
  <si>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</si>
  <si>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</si>
  <si>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</si>
  <si>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</si>
  <si>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</si>
  <si>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</si>
  <si>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</si>
  <si>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</si>
  <si>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</si>
  <si>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</si>
  <si>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</si>
  <si>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</si>
  <si>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</si>
  <si>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</si>
  <si>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</si>
  <si>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</si>
  <si>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</si>
  <si>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</si>
  <si>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</si>
  <si>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</si>
  <si>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</si>
  <si>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</si>
  <si>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</si>
  <si>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</si>
  <si>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</si>
  <si>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</si>
  <si>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</si>
  <si>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</si>
  <si>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</si>
  <si>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</si>
  <si>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</si>
  <si>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</si>
  <si>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</si>
  <si>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</si>
  <si>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</si>
  <si>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</si>
  <si>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</si>
  <si>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</si>
  <si>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</si>
  <si>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</si>
  <si>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</si>
  <si>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</si>
  <si>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</si>
  <si>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</si>
  <si>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</si>
  <si>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</si>
  <si>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</si>
  <si>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</si>
  <si>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</si>
  <si>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</si>
  <si>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</si>
  <si>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</si>
  <si>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</si>
  <si>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</si>
  <si>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</si>
  <si>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</si>
  <si>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</si>
  <si>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</si>
  <si>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</si>
  <si>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</si>
  <si>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</si>
  <si>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</si>
  <si>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</si>
  <si>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</si>
  <si>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</si>
  <si>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</si>
  <si>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</si>
  <si>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</si>
  <si>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</si>
  <si>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</si>
  <si>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</si>
  <si>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</si>
  <si>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</si>
  <si>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</si>
  <si>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</si>
  <si>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</si>
  <si>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</si>
  <si>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</si>
  <si>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</si>
  <si>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</si>
  <si>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</si>
  <si>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</si>
  <si>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</si>
  <si>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</si>
  <si>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</si>
  <si>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</si>
  <si>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</si>
  <si>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</si>
  <si>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</si>
  <si>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</si>
  <si>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</si>
  <si>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</si>
  <si>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</si>
  <si>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</si>
  <si>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</si>
  <si>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</si>
  <si>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</si>
  <si>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</si>
  <si>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</si>
  <si>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</si>
  <si>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</si>
  <si>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</si>
  <si>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</si>
  <si>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</si>
  <si>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</si>
  <si>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</si>
  <si>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</si>
  <si>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</si>
  <si>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</si>
  <si>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</si>
  <si>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</si>
  <si>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</si>
  <si>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</si>
  <si>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</si>
  <si>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</si>
  <si>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</si>
  <si>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</si>
  <si>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</si>
  <si>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</si>
  <si>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</si>
  <si>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</si>
  <si>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</si>
  <si>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</si>
  <si>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</si>
  <si>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</si>
  <si>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</si>
  <si>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</si>
  <si>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</si>
  <si>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</si>
  <si>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</si>
  <si>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</si>
  <si>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</si>
  <si>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</si>
  <si>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</si>
  <si>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</si>
  <si>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</si>
  <si>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</si>
  <si>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</si>
  <si>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</si>
  <si>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</si>
  <si>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</si>
  <si>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</si>
  <si>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</si>
  <si>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</si>
  <si>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</si>
  <si>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</si>
  <si>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</si>
  <si>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</si>
  <si>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</si>
  <si>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</si>
  <si>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</si>
  <si>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</si>
  <si>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</si>
  <si>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</si>
  <si>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</si>
  <si>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</si>
  <si>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</si>
  <si>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</si>
  <si>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</si>
  <si>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</si>
  <si>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</si>
  <si>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</si>
  <si>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</si>
  <si>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</si>
  <si>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</si>
  <si>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</si>
  <si>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</si>
  <si>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</si>
  <si>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</si>
  <si>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</si>
  <si>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</si>
  <si>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</si>
  <si>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</si>
  <si>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</si>
  <si>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</si>
  <si>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</si>
  <si>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</si>
  <si>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</si>
  <si>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</si>
  <si>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</si>
  <si>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</si>
  <si>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</si>
  <si>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</si>
  <si>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</si>
  <si>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</si>
  <si>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</si>
  <si>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</si>
  <si>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</si>
  <si>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</si>
  <si>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</si>
  <si>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</si>
  <si>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</si>
  <si>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</si>
  <si>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</si>
  <si>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</si>
  <si>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</si>
  <si>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</si>
  <si>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</si>
  <si>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</si>
  <si>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</si>
  <si>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</si>
  <si>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</si>
  <si>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</si>
  <si>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</si>
  <si>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</si>
  <si>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</si>
  <si>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</si>
  <si>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</si>
  <si>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</si>
  <si>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</si>
  <si>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</si>
  <si>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</si>
  <si>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</si>
  <si>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</si>
  <si>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</si>
  <si>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</si>
  <si>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</si>
  <si>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</si>
  <si>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</si>
  <si>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</si>
  <si>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</si>
  <si>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</si>
  <si>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</si>
  <si>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</si>
  <si>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</si>
  <si>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</si>
  <si>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</si>
  <si>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</si>
  <si>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</si>
  <si>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</si>
  <si>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</si>
  <si>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</si>
  <si>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</si>
  <si>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</si>
  <si>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</si>
  <si>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</si>
  <si>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</si>
  <si>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</si>
  <si>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</si>
  <si>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</si>
  <si>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</si>
  <si>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</si>
  <si>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</si>
  <si>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</si>
  <si>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</si>
  <si>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</si>
  <si>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</si>
  <si>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</si>
  <si>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</si>
  <si>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</si>
  <si>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</si>
  <si>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</si>
  <si>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</si>
  <si>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</si>
  <si>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</si>
  <si>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</si>
  <si>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</si>
  <si>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</si>
  <si>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</si>
  <si>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</si>
  <si>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</si>
  <si>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</si>
  <si>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</si>
  <si>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</si>
  <si>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</si>
  <si>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</si>
  <si>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</si>
  <si>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</si>
  <si>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</si>
  <si>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</si>
  <si>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</si>
  <si>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</si>
  <si>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</si>
  <si>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</si>
  <si>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</si>
  <si>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</si>
  <si>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</si>
  <si>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</si>
  <si>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</si>
  <si>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</si>
  <si>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</si>
  <si>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</si>
  <si>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</si>
  <si>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</si>
  <si>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</si>
  <si>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</si>
  <si>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</si>
  <si>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</si>
  <si>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</si>
  <si>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</si>
  <si>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</si>
  <si>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</si>
  <si>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</si>
  <si>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</si>
  <si>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</si>
  <si>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</si>
  <si>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</si>
  <si>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</si>
  <si>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</si>
  <si>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</si>
  <si>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</si>
  <si>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</si>
  <si>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</si>
  <si>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</si>
  <si>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</si>
  <si>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</si>
  <si>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</si>
  <si>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</si>
  <si>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</si>
  <si>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</si>
  <si>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</si>
  <si>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</si>
  <si>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</si>
  <si>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</si>
  <si>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</si>
  <si>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</si>
  <si>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</si>
  <si>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</si>
  <si>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</si>
  <si>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</si>
  <si>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</si>
  <si>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</si>
  <si>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</si>
  <si>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</si>
  <si>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</si>
  <si>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</si>
  <si>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</si>
  <si>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</si>
  <si>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</si>
  <si>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</si>
  <si>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</si>
  <si>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</si>
  <si>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</si>
  <si>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</si>
  <si>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</si>
  <si>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</si>
  <si>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</si>
  <si>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</si>
  <si>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</si>
  <si>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</si>
  <si>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</si>
  <si>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</si>
  <si>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</si>
  <si>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</si>
  <si>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</si>
  <si>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</si>
  <si>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</si>
  <si>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</si>
  <si>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</si>
  <si>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</si>
  <si>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</si>
  <si>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</si>
  <si>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</si>
  <si>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</si>
  <si>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</si>
  <si>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</si>
  <si>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</si>
  <si>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</si>
  <si>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</si>
  <si>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</si>
  <si>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</si>
  <si>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</si>
  <si>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</si>
  <si>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</si>
  <si>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</si>
  <si>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</si>
  <si>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</si>
  <si>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</si>
  <si>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</si>
  <si>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</si>
  <si>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</si>
  <si>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</si>
  <si>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</si>
  <si>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</si>
  <si>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</si>
  <si>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</si>
  <si>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</si>
  <si>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</si>
  <si>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</si>
  <si>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</si>
  <si>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</si>
  <si>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</si>
  <si>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</si>
  <si>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</si>
  <si>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</si>
  <si>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</si>
  <si>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</si>
  <si>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</si>
  <si>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</si>
  <si>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</si>
  <si>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</si>
  <si>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</si>
  <si>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</si>
  <si>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</si>
  <si>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</si>
  <si>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</si>
  <si>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</si>
  <si>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</si>
  <si>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</si>
  <si>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</si>
  <si>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</si>
  <si>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</si>
  <si>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</si>
  <si>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</si>
  <si>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</si>
  <si>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</si>
  <si>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</si>
  <si>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</si>
  <si>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</si>
  <si>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</si>
  <si>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</si>
  <si>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</si>
  <si>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</si>
  <si>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</si>
  <si>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</si>
  <si>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</si>
  <si>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</si>
  <si>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</si>
  <si>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</si>
  <si>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</si>
  <si>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</si>
  <si>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</si>
  <si>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</si>
  <si>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</si>
  <si>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</si>
  <si>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</si>
  <si>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</si>
  <si>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</si>
  <si>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</si>
  <si>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</si>
  <si>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</si>
  <si>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</si>
  <si>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</si>
  <si>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</si>
  <si>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</si>
  <si>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</si>
  <si>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</si>
  <si>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</si>
  <si>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</si>
  <si>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</si>
  <si>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</si>
  <si>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</si>
  <si>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</si>
  <si>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</si>
  <si>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</si>
  <si>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</si>
  <si>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</si>
  <si>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</si>
  <si>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</si>
  <si>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</si>
  <si>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</si>
  <si>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</si>
  <si>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</si>
  <si>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</si>
  <si>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</si>
  <si>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</si>
  <si>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</si>
  <si>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</si>
  <si>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</si>
  <si>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</si>
  <si>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</si>
  <si>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</si>
  <si>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</si>
  <si>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</si>
  <si>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</si>
  <si>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</si>
  <si>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</si>
  <si>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</si>
  <si>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</si>
  <si>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</si>
  <si>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</si>
  <si>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</si>
  <si>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</si>
  <si>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</si>
  <si>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</si>
  <si>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</si>
  <si>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</si>
  <si>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</si>
  <si>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</si>
  <si>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</si>
  <si>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</si>
  <si>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</si>
  <si>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</si>
  <si>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</si>
  <si>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</si>
  <si>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</si>
  <si>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</si>
  <si>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</si>
  <si>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</si>
  <si>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</si>
  <si>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</si>
  <si>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</si>
  <si>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</si>
  <si>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</si>
  <si>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</si>
  <si>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</si>
  <si>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</si>
  <si>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</si>
  <si>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</si>
  <si>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</si>
  <si>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</si>
  <si>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</si>
  <si>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</si>
  <si>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</si>
  <si>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</si>
  <si>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</si>
  <si>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</si>
  <si>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</si>
  <si>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</si>
  <si>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</si>
  <si>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</si>
  <si>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</si>
  <si>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</si>
  <si>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</si>
  <si>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</si>
  <si>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</si>
  <si>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</si>
  <si>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</si>
  <si>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</si>
  <si>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</si>
  <si>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</si>
  <si>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</si>
  <si>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</si>
  <si>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</si>
  <si>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</si>
  <si>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</si>
  <si>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</si>
  <si>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</si>
  <si>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</si>
  <si>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</si>
  <si>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</si>
  <si>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</si>
  <si>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</si>
  <si>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</si>
  <si>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</si>
  <si>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</si>
  <si>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</si>
  <si>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</si>
  <si>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</si>
  <si>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</si>
  <si>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</si>
  <si>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</si>
  <si>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</si>
  <si>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</si>
  <si>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</si>
  <si>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</si>
  <si>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</si>
  <si>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</si>
  <si>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</si>
  <si>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</si>
  <si>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</si>
  <si>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</si>
  <si>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</si>
  <si>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</si>
  <si>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</si>
  <si>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</si>
  <si>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</si>
  <si>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</si>
  <si>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</si>
  <si>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</si>
  <si>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</si>
  <si>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</si>
  <si>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</si>
  <si>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</si>
  <si>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</si>
  <si>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</si>
  <si>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</si>
  <si>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</si>
  <si>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</si>
  <si>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</si>
  <si>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</si>
  <si>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</si>
  <si>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</si>
  <si>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</si>
  <si>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</si>
  <si>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</si>
  <si>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</si>
  <si>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</si>
  <si>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</si>
  <si>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</si>
  <si>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</si>
  <si>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</si>
  <si>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</si>
  <si>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</si>
  <si>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</si>
  <si>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</si>
  <si>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</si>
  <si>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</si>
  <si>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</si>
  <si>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</si>
  <si>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</si>
  <si>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</si>
  <si>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</si>
  <si>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</si>
  <si>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</si>
  <si>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</si>
  <si>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</si>
  <si>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</si>
  <si>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</si>
  <si>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</si>
  <si>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</si>
  <si>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</si>
  <si>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</si>
  <si>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</si>
  <si>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</si>
  <si>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</si>
  <si>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</si>
  <si>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</si>
  <si>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</si>
  <si>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</si>
  <si>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</si>
  <si>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</si>
  <si>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</si>
  <si>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</si>
  <si>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</si>
  <si>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</si>
  <si>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</si>
  <si>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</si>
  <si>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</si>
  <si>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</si>
  <si>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</si>
  <si>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</si>
  <si>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</si>
  <si>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</si>
  <si>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</si>
  <si>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</si>
  <si>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</si>
  <si>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</si>
  <si>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</si>
  <si>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</si>
  <si>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</si>
  <si>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</si>
  <si>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</si>
  <si>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</si>
  <si>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</si>
  <si>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</si>
  <si>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</si>
  <si>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</si>
  <si>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</si>
  <si>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</si>
  <si>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</si>
  <si>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</si>
  <si>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</si>
  <si>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</si>
  <si>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</si>
  <si>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</si>
  <si>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</si>
  <si>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</si>
  <si>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</si>
  <si>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</si>
  <si>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</si>
  <si>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</si>
  <si>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</si>
  <si>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</si>
  <si>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</si>
  <si>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</si>
  <si>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</si>
  <si>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</si>
  <si>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</si>
  <si>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</si>
  <si>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</si>
  <si>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</si>
  <si>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</si>
  <si>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</si>
  <si>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</si>
  <si>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</si>
  <si>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</si>
  <si>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</si>
  <si>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</si>
  <si>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</si>
  <si>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</si>
  <si>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</si>
  <si>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</si>
  <si>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</si>
  <si>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</si>
  <si>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</si>
  <si>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</si>
  <si>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</si>
  <si>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</si>
  <si>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</si>
  <si>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</si>
  <si>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</si>
  <si>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</si>
  <si>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</si>
  <si>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</si>
  <si>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</si>
  <si>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</si>
  <si>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</si>
  <si>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</si>
  <si>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</si>
  <si>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</si>
  <si>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</si>
  <si>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</si>
  <si>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</si>
  <si>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</si>
  <si>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</si>
  <si>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</si>
  <si>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</si>
  <si>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</si>
  <si>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</si>
  <si>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</si>
  <si>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</si>
  <si>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</si>
  <si>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</si>
  <si>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</si>
  <si>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</si>
  <si>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</si>
  <si>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</si>
  <si>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</si>
  <si>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</si>
  <si>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</si>
  <si>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</si>
  <si>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</si>
  <si>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</si>
  <si>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</si>
  <si>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</si>
  <si>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</si>
  <si>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</si>
  <si>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</si>
  <si>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</si>
  <si>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</si>
  <si>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</si>
  <si>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</si>
  <si>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</si>
  <si>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</si>
  <si>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</si>
  <si>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</si>
  <si>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</si>
  <si>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</si>
  <si>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</si>
  <si>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</si>
  <si>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</si>
  <si>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</si>
  <si>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</si>
  <si>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</si>
  <si>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</si>
  <si>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</si>
  <si>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</si>
  <si>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</si>
  <si>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</si>
  <si>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</si>
  <si>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</si>
  <si>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</si>
  <si>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</si>
  <si>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</si>
  <si>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</si>
  <si>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</si>
  <si>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</si>
  <si>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</si>
  <si>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</si>
  <si>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</si>
  <si>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</si>
  <si>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</si>
  <si>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</si>
  <si>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</si>
  <si>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</si>
  <si>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</si>
  <si>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</si>
  <si>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</si>
  <si>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</si>
  <si>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</si>
  <si>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</si>
  <si>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</si>
  <si>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</si>
  <si>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</si>
  <si>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</si>
  <si>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</si>
  <si>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</si>
  <si>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</si>
  <si>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</si>
  <si>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</si>
  <si>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</si>
  <si>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</si>
  <si>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</si>
  <si>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</si>
  <si>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</si>
  <si>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</si>
  <si>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</si>
  <si>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</si>
  <si>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</si>
  <si>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</si>
  <si>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</si>
  <si>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</si>
  <si>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</si>
  <si>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</si>
  <si>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</si>
  <si>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</si>
  <si>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</si>
  <si>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</si>
  <si>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</si>
  <si>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</si>
  <si>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</si>
  <si>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</si>
  <si>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</si>
  <si>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</si>
  <si>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</si>
  <si>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</si>
  <si>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</si>
  <si>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</si>
  <si>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</si>
  <si>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</si>
  <si>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</si>
  <si>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</si>
  <si>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</si>
  <si>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</si>
  <si>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</si>
  <si>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</si>
  <si>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</si>
  <si>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</si>
  <si>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</si>
  <si>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</si>
  <si>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</si>
  <si>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</si>
  <si>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</si>
  <si>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</si>
  <si>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</si>
  <si>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</si>
  <si>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</si>
  <si>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</si>
  <si>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</si>
  <si>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</si>
  <si>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</si>
  <si>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</si>
  <si>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</si>
  <si>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</si>
  <si>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</si>
  <si>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</si>
  <si>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</si>
  <si>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</si>
  <si>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</si>
  <si>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</si>
  <si>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</si>
  <si>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</si>
  <si>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</si>
  <si>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</si>
  <si>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</si>
  <si>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</si>
  <si>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</si>
  <si>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</si>
  <si>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</si>
  <si>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</si>
  <si>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</si>
  <si>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</si>
  <si>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</si>
  <si>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</si>
  <si>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</si>
  <si>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</si>
  <si>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</si>
  <si>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</si>
  <si>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</si>
  <si>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</si>
  <si>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</si>
  <si>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</si>
  <si>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</si>
  <si>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</si>
  <si>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</si>
  <si>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</si>
  <si>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</si>
  <si>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</si>
  <si>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</si>
  <si>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</si>
  <si>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</si>
  <si>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</si>
  <si>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</si>
  <si>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</si>
  <si>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</si>
  <si>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</si>
  <si>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</si>
  <si>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</si>
  <si>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</si>
  <si>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</si>
  <si>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</si>
  <si>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</si>
  <si>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</si>
  <si>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</si>
  <si>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</si>
  <si>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</si>
  <si>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</si>
  <si>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</si>
  <si>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</si>
  <si>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</si>
  <si>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</si>
  <si>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</si>
  <si>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</si>
  <si>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</si>
  <si>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</si>
  <si>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</si>
  <si>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</si>
  <si>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</si>
  <si>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</si>
  <si>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</si>
  <si>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</si>
  <si>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</si>
  <si>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</si>
  <si>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</si>
  <si>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</si>
  <si>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</si>
  <si>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</si>
  <si>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</si>
  <si>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</si>
  <si>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</si>
  <si>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</si>
  <si>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</si>
  <si>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</si>
  <si>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</si>
  <si>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</si>
  <si>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</si>
  <si>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</si>
  <si>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</si>
  <si>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</si>
  <si>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</si>
  <si>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</si>
  <si>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</si>
  <si>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</si>
  <si>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</si>
  <si>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</si>
  <si>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</si>
  <si>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</si>
  <si>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</si>
  <si>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</si>
  <si>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</si>
  <si>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</si>
  <si>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</si>
  <si>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</si>
  <si>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</si>
  <si>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</si>
  <si>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</si>
  <si>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</si>
  <si>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</si>
  <si>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</si>
  <si>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</si>
  <si>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</si>
  <si>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</si>
  <si>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</si>
  <si>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</si>
  <si>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</si>
  <si>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</si>
  <si>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</si>
  <si>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</si>
  <si>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</si>
  <si>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</si>
  <si>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</si>
  <si>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</si>
  <si>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</si>
  <si>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</si>
  <si>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</si>
  <si>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</si>
  <si>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</si>
  <si>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</si>
  <si>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</si>
  <si>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</si>
  <si>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</si>
  <si>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</si>
  <si>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</si>
  <si>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</si>
  <si>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</si>
  <si>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</si>
  <si>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</si>
  <si>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</si>
  <si>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</si>
  <si>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</si>
  <si>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</si>
  <si>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</si>
  <si>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</si>
  <si>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</si>
  <si>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</si>
  <si>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</si>
  <si>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</si>
  <si>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</si>
  <si>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</si>
  <si>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</si>
  <si>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</si>
  <si>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</si>
  <si>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</si>
  <si>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</si>
  <si>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</si>
  <si>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</si>
  <si>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</si>
  <si>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</si>
  <si>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</si>
  <si>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</si>
  <si>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</si>
  <si>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</si>
  <si>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</si>
  <si>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</si>
  <si>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</si>
  <si>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</si>
  <si>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</si>
  <si>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</si>
  <si>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</si>
  <si>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</si>
  <si>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</si>
  <si>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</si>
  <si>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</si>
  <si>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</si>
  <si>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</si>
  <si>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</si>
  <si>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</si>
  <si>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</si>
  <si>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</si>
  <si>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</si>
  <si>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</si>
  <si>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</si>
  <si>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</si>
  <si>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</si>
  <si>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</si>
  <si>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</si>
  <si>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</si>
  <si>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</si>
  <si>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</si>
  <si>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</si>
  <si>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</si>
  <si>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</si>
  <si>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</si>
  <si>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</si>
  <si>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</si>
  <si>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</si>
  <si>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</si>
  <si>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</si>
  <si>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</si>
  <si>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</si>
  <si>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</si>
  <si>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</si>
  <si>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</si>
  <si>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</si>
  <si>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</si>
  <si>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</si>
  <si>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</si>
  <si>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</si>
  <si>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</si>
  <si>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</si>
  <si>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</si>
  <si>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</si>
  <si>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</si>
  <si>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</si>
  <si>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</si>
  <si>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</si>
  <si>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</si>
  <si>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</si>
  <si>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</si>
  <si>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</si>
  <si>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</si>
  <si>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</si>
  <si>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</si>
  <si>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</si>
  <si>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</si>
  <si>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</si>
  <si>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</si>
  <si>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</si>
  <si>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</si>
  <si>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</si>
  <si>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</si>
  <si>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</si>
  <si>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</si>
  <si>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</si>
  <si>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</si>
  <si>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</si>
  <si>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</si>
  <si>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</si>
  <si>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</si>
  <si>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</si>
  <si>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</si>
  <si>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</si>
  <si>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</si>
  <si>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</si>
  <si>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</si>
  <si>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</si>
  <si>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</si>
  <si>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</si>
  <si>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</si>
  <si>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</si>
  <si>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</si>
  <si>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</si>
  <si>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</si>
  <si>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</si>
  <si>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</si>
  <si>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</si>
  <si>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</si>
  <si>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</si>
  <si>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</si>
  <si>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</si>
  <si>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</si>
  <si>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</si>
  <si>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</si>
  <si>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</si>
  <si>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</si>
  <si>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</si>
  <si>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</si>
  <si>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</si>
  <si>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</si>
  <si>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</si>
  <si>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</si>
  <si>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</si>
  <si>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</si>
  <si>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</si>
  <si>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</si>
  <si>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</si>
  <si>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</si>
  <si>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</si>
  <si>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</si>
  <si>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</si>
  <si>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</si>
  <si>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</si>
  <si>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</si>
  <si>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</si>
  <si>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</si>
  <si>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</si>
  <si>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</si>
  <si>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</si>
  <si>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</si>
  <si>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</si>
  <si>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</si>
  <si>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</si>
  <si>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</si>
  <si>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</si>
  <si>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</si>
  <si>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</si>
  <si>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</si>
  <si>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</si>
  <si>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</si>
  <si>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</si>
  <si>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</si>
  <si>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</si>
  <si>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</si>
  <si>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</si>
  <si>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</si>
  <si>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</si>
  <si>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</si>
  <si>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</si>
  <si>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</si>
  <si>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</si>
  <si>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</si>
  <si>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</si>
  <si>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</si>
  <si>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</si>
  <si>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</si>
  <si>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</si>
  <si>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</si>
  <si>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</si>
  <si>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</si>
  <si>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</si>
  <si>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</si>
  <si>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</si>
  <si>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</si>
  <si>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</si>
  <si>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</si>
  <si>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</si>
  <si>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</si>
  <si>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</si>
  <si>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</si>
  <si>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</si>
  <si>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</si>
  <si>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</si>
  <si>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</si>
  <si>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</si>
  <si>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</si>
  <si>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</si>
  <si>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</si>
  <si>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</si>
  <si>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</si>
  <si>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</si>
  <si>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</si>
  <si>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</si>
  <si>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</si>
  <si>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</si>
  <si>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</si>
  <si>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</si>
  <si>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</si>
  <si>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</si>
  <si>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</si>
  <si>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</si>
  <si>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</si>
  <si>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</si>
  <si>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</si>
  <si>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</si>
  <si>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</si>
  <si>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</si>
  <si>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</si>
  <si>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</si>
  <si>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</si>
  <si>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</si>
  <si>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</si>
  <si>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</si>
  <si>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</si>
  <si>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</si>
  <si>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</si>
  <si>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</si>
  <si>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</si>
  <si>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</si>
  <si>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</si>
  <si>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</si>
  <si>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</si>
  <si>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</si>
  <si>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</si>
  <si>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</si>
  <si>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</si>
  <si>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</si>
  <si>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</si>
  <si>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</si>
  <si>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</si>
  <si>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</si>
  <si>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</si>
  <si>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</si>
  <si>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</si>
  <si>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</si>
  <si>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</si>
  <si>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</si>
  <si>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</si>
  <si>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</si>
  <si>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</si>
  <si>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</si>
  <si>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</si>
  <si>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</si>
  <si>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</si>
  <si>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</si>
  <si>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</si>
  <si>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</si>
  <si>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</si>
  <si>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</si>
  <si>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</si>
  <si>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</si>
  <si>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</si>
  <si>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</si>
  <si>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</si>
  <si>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</si>
  <si>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</si>
  <si>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</si>
  <si>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</si>
  <si>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</si>
  <si>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</si>
  <si>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</si>
  <si>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</si>
  <si>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</si>
  <si>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</si>
  <si>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</si>
  <si>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</si>
  <si>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</si>
  <si>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</si>
  <si>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</si>
  <si>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</si>
  <si>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</si>
  <si>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</si>
  <si>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</si>
  <si>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</si>
  <si>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</si>
  <si>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</si>
  <si>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</si>
  <si>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</si>
  <si>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</si>
  <si>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</si>
  <si>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</si>
  <si>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</si>
  <si>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</si>
  <si>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</si>
  <si>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</si>
  <si>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</si>
  <si>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</si>
  <si>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</si>
  <si>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</si>
  <si>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</si>
  <si>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</si>
  <si>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</si>
  <si>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</si>
  <si>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</si>
  <si>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</si>
  <si>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</si>
  <si>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</si>
  <si>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</si>
  <si>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</si>
  <si>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</si>
  <si>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</si>
  <si>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</si>
  <si>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</si>
  <si>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</si>
  <si>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</si>
  <si>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</si>
  <si>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</si>
  <si>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</si>
  <si>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</si>
  <si>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</si>
  <si>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</si>
  <si>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</si>
  <si>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</si>
  <si>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</si>
  <si>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</si>
  <si>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</si>
  <si>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</si>
  <si>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</si>
  <si>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</si>
  <si>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</si>
  <si>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</si>
  <si>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</si>
  <si>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</si>
  <si>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</si>
  <si>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</si>
  <si>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</si>
  <si>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</si>
  <si>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</si>
  <si>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</si>
  <si>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</si>
  <si>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</si>
  <si>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</si>
  <si>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</si>
  <si>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</si>
  <si>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</si>
  <si>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</si>
  <si>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</si>
  <si>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</si>
  <si>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</si>
  <si>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</si>
  <si>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</si>
  <si>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</si>
  <si>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</si>
  <si>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</si>
  <si>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</si>
  <si>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</si>
  <si>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</si>
  <si>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</si>
  <si>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</si>
  <si>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</si>
  <si>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</si>
  <si>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</si>
  <si>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</si>
  <si>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</si>
  <si>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</si>
  <si>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</si>
  <si>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</si>
  <si>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</si>
  <si>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</si>
  <si>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</si>
  <si>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</si>
  <si>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</si>
  <si>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</si>
  <si>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</si>
  <si>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</si>
  <si>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</si>
  <si>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</si>
  <si>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</si>
  <si>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</si>
  <si>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</si>
  <si>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</si>
  <si>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</si>
  <si>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</si>
  <si>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</si>
  <si>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</si>
  <si>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</si>
  <si>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</si>
  <si>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</si>
  <si>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</si>
  <si>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</si>
  <si>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</si>
  <si>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</si>
  <si>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</si>
  <si>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</si>
  <si>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</si>
  <si>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</si>
  <si>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</si>
  <si>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</si>
  <si>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</si>
  <si>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</si>
  <si>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</si>
  <si>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</si>
  <si>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</si>
  <si>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</si>
  <si>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</si>
  <si>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</si>
  <si>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</si>
  <si>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</si>
  <si>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</si>
  <si>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</si>
  <si>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</si>
  <si>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</si>
  <si>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</si>
  <si>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</si>
  <si>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</si>
  <si>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</si>
  <si>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</si>
  <si>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</si>
  <si>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</si>
  <si>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</si>
  <si>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</si>
  <si>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</si>
  <si>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</si>
  <si>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</si>
  <si>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</si>
  <si>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</si>
  <si>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</si>
  <si>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</si>
  <si>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</si>
  <si>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</si>
  <si>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</si>
  <si>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</si>
  <si>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</si>
  <si>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</si>
  <si>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</si>
  <si>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</si>
  <si>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</si>
  <si>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</si>
  <si>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</si>
  <si>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</si>
  <si>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</si>
  <si>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</si>
  <si>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</si>
  <si>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</si>
  <si>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</si>
  <si>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</si>
  <si>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</si>
  <si>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</si>
  <si>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</si>
  <si>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</si>
  <si>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</si>
  <si>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</si>
  <si>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</si>
  <si>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</si>
  <si>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</si>
  <si>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</si>
  <si>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</si>
  <si>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</si>
  <si>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</si>
  <si>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</si>
  <si>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</si>
  <si>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</si>
  <si>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</si>
  <si>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</si>
  <si>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</si>
  <si>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</si>
  <si>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</si>
  <si>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</si>
  <si>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</si>
  <si>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</si>
  <si>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</si>
  <si>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</si>
  <si>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</si>
  <si>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</si>
  <si>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</si>
  <si>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</si>
  <si>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</si>
  <si>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</si>
  <si>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</si>
  <si>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</si>
  <si>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</si>
  <si>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</si>
  <si>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</si>
  <si>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</si>
  <si>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</si>
  <si>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</si>
  <si>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</si>
  <si>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</si>
  <si>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</si>
  <si>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</si>
  <si>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</si>
  <si>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</si>
  <si>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</si>
  <si>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</si>
  <si>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</si>
  <si>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</si>
  <si>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</si>
  <si>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</si>
  <si>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</si>
  <si>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</si>
  <si>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</si>
  <si>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</si>
  <si>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</si>
  <si>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</si>
  <si>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</si>
  <si>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</si>
  <si>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</si>
  <si>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</si>
  <si>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</si>
  <si>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</si>
  <si>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</si>
  <si>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</si>
  <si>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</si>
  <si>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</si>
  <si>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</si>
  <si>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</si>
  <si>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</si>
  <si>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</si>
  <si>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</si>
  <si>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</si>
  <si>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</si>
  <si>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</si>
  <si>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</si>
  <si>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</si>
  <si>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</si>
  <si>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</si>
  <si>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</si>
  <si>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</si>
  <si>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</si>
  <si>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</si>
  <si>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</si>
  <si>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</si>
  <si>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</si>
  <si>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</si>
  <si>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</si>
  <si>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</si>
  <si>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</si>
  <si>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</si>
  <si>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</si>
  <si>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</si>
  <si>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</si>
  <si>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</si>
  <si>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</si>
  <si>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</si>
  <si>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</si>
  <si>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</si>
  <si>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</si>
  <si>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</si>
  <si>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</si>
  <si>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</si>
  <si>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</si>
  <si>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</si>
  <si>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</si>
  <si>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</si>
  <si>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</si>
  <si>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</si>
  <si>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</si>
  <si>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</si>
  <si>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</si>
  <si>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</si>
  <si>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</si>
  <si>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</si>
  <si>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</si>
  <si>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</si>
  <si>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</si>
  <si>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</si>
  <si>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</si>
  <si>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</si>
  <si>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</si>
  <si>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</si>
  <si>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</si>
  <si>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</si>
  <si>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</si>
  <si>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</si>
  <si>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</si>
  <si>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</si>
  <si>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</si>
  <si>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</si>
  <si>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</si>
  <si>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</si>
  <si>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</si>
  <si>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</si>
  <si>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</si>
  <si>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</si>
  <si>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</si>
  <si>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</si>
  <si>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</si>
  <si>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</si>
  <si>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</si>
  <si>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</si>
  <si>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</si>
  <si>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</si>
  <si>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</si>
  <si>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</si>
  <si>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</si>
  <si>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</si>
  <si>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</si>
  <si>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</si>
  <si>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</si>
  <si>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</si>
  <si>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</si>
  <si>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</si>
  <si>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</si>
  <si>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</si>
  <si>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</si>
  <si>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</si>
  <si>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</si>
  <si>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</si>
  <si>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</si>
  <si>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</si>
  <si>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</si>
  <si>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</si>
  <si>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</si>
  <si>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</si>
  <si>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</si>
  <si>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</si>
  <si>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</si>
  <si>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</si>
  <si>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</si>
  <si>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</si>
  <si>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</si>
  <si>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</si>
  <si>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</si>
  <si>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</si>
  <si>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</si>
  <si>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</si>
  <si>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</si>
  <si>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</si>
  <si>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</si>
  <si>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</si>
  <si>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</si>
  <si>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</si>
  <si>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</si>
  <si>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</si>
  <si>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</si>
  <si>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</si>
  <si>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</si>
  <si>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</si>
  <si>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</si>
  <si>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</si>
  <si>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</si>
  <si>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</si>
  <si>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</si>
  <si>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</si>
  <si>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</si>
  <si>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</si>
  <si>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</si>
  <si>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</si>
  <si>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</si>
  <si>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</si>
  <si>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</si>
  <si>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</si>
  <si>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</si>
  <si>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</si>
  <si>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</si>
  <si>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</si>
  <si>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</si>
  <si>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</si>
  <si>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</si>
  <si>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</si>
  <si>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</si>
  <si>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</si>
  <si>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</si>
  <si>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</si>
  <si>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</si>
  <si>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</si>
  <si>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</si>
  <si>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</si>
  <si>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</si>
  <si>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</si>
  <si>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</si>
  <si>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</si>
  <si>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</si>
  <si>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</si>
  <si>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</si>
  <si>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</si>
  <si>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</si>
  <si>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</si>
  <si>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</si>
  <si>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</si>
  <si>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</si>
  <si>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</si>
  <si>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</si>
  <si>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</si>
  <si>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</si>
  <si>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</si>
  <si>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</si>
  <si>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</si>
  <si>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</si>
  <si>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</si>
  <si>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</si>
  <si>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</si>
  <si>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</si>
  <si>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</si>
  <si>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</si>
  <si>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</si>
  <si>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</si>
  <si>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</si>
  <si>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</si>
  <si>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</si>
  <si>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</si>
  <si>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</si>
  <si>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</si>
  <si>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</si>
  <si>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</si>
  <si>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</si>
  <si>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</si>
  <si>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</si>
  <si>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</si>
  <si>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</si>
  <si>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</si>
  <si>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</si>
  <si>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</si>
  <si>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</si>
  <si>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</si>
  <si>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</si>
  <si>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</si>
  <si>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</si>
  <si>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</si>
  <si>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</si>
  <si>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</si>
  <si>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</si>
  <si>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</si>
  <si>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</si>
  <si>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</si>
  <si>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</si>
  <si>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</si>
  <si>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</si>
  <si>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</si>
  <si>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</si>
  <si>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</si>
  <si>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</si>
  <si>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</si>
  <si>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</si>
  <si>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</si>
  <si>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</si>
  <si>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</si>
  <si>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</si>
  <si>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</si>
  <si>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</si>
  <si>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</si>
  <si>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</si>
  <si>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</si>
  <si>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</si>
  <si>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</si>
  <si>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</si>
  <si>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</si>
  <si>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</si>
  <si>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</si>
  <si>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</si>
  <si>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</si>
  <si>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</si>
  <si>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</si>
  <si>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</si>
  <si>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</si>
  <si>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</si>
  <si>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</si>
  <si>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</si>
  <si>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</si>
  <si>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</si>
  <si>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</si>
  <si>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</si>
  <si>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</si>
  <si>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</si>
  <si>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</si>
  <si>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</si>
  <si>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</si>
  <si>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</si>
  <si>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</si>
  <si>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</si>
  <si>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</si>
  <si>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</si>
  <si>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</si>
  <si>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</si>
  <si>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</si>
  <si>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</si>
  <si>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</si>
  <si>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</si>
  <si>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</si>
  <si>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</si>
  <si>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</si>
  <si>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</si>
  <si>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</si>
  <si>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</si>
  <si>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</si>
  <si>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</si>
  <si>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</si>
  <si>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</si>
  <si>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</si>
  <si>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</si>
  <si>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</si>
  <si>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</si>
  <si>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</si>
  <si>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</si>
  <si>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</si>
  <si>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</si>
  <si>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</si>
  <si>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</si>
  <si>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</si>
  <si>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</si>
  <si>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</si>
  <si>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</si>
  <si>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</si>
  <si>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</si>
  <si>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</si>
  <si>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</si>
  <si>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</si>
  <si>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</si>
  <si>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</si>
  <si>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</si>
  <si>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</si>
  <si>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</si>
  <si>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</si>
  <si>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</si>
  <si>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</si>
  <si>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</si>
  <si>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</si>
  <si>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</si>
  <si>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</si>
  <si>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</si>
  <si>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</si>
  <si>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</si>
  <si>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</si>
  <si>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</si>
  <si>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</si>
  <si>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</si>
  <si>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</si>
  <si>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</si>
  <si>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</si>
  <si>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</si>
  <si>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</si>
  <si>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</si>
  <si>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</si>
  <si>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</si>
  <si>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</si>
  <si>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</si>
  <si>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</si>
  <si>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</si>
  <si>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</si>
  <si>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</si>
  <si>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</si>
  <si>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</si>
  <si>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</si>
  <si>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</si>
  <si>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</si>
  <si>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</si>
  <si>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</si>
  <si>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</si>
  <si>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</si>
  <si>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</si>
  <si>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</si>
  <si>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</si>
  <si>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</si>
  <si>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</si>
  <si>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</si>
  <si>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</si>
  <si>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</si>
  <si>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</si>
  <si>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</si>
  <si>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</si>
  <si>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</si>
  <si>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</si>
  <si>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</si>
  <si>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</si>
  <si>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</si>
  <si>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</si>
  <si>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</si>
  <si>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</si>
  <si>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</si>
  <si>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</si>
  <si>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</si>
  <si>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</si>
  <si>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</si>
  <si>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</si>
  <si>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</si>
  <si>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</si>
  <si>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</si>
  <si>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</si>
  <si>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</si>
  <si>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</si>
  <si>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</si>
  <si>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</si>
  <si>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</si>
  <si>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</si>
  <si>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</si>
  <si>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</si>
  <si>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</si>
  <si>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</si>
  <si>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</si>
  <si>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</si>
  <si>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</si>
  <si>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</si>
  <si>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</si>
  <si>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</si>
  <si>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</si>
  <si>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</si>
  <si>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</si>
  <si>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</si>
  <si>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</si>
  <si>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</si>
  <si>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</si>
  <si>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</si>
  <si>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</si>
  <si>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</si>
  <si>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</si>
  <si>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</si>
  <si>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</si>
  <si>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</si>
  <si>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</si>
  <si>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</si>
  <si>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</si>
  <si>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</si>
  <si>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</si>
  <si>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</si>
  <si>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</si>
  <si>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</si>
  <si>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</si>
  <si>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</si>
  <si>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</si>
  <si>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</si>
  <si>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</si>
  <si>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</si>
  <si>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</si>
  <si>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</si>
  <si>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</si>
  <si>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</si>
  <si>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</si>
  <si>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</si>
  <si>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</si>
  <si>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</si>
  <si>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</si>
  <si>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</si>
  <si>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</si>
  <si>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</si>
  <si>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</si>
  <si>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</si>
  <si>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</si>
  <si>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</si>
  <si>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</si>
  <si>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</si>
  <si>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</si>
  <si>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</si>
  <si>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</si>
  <si>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</si>
  <si>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</si>
  <si>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</si>
  <si>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</si>
  <si>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</si>
  <si>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</si>
  <si>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</si>
  <si>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</si>
  <si>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</si>
  <si>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</si>
  <si>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</si>
  <si>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</si>
  <si>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</si>
  <si>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</si>
  <si>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</si>
  <si>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</si>
  <si>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</si>
  <si>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</si>
  <si>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</si>
  <si>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</si>
  <si>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</si>
  <si>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</si>
  <si>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</si>
  <si>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</si>
  <si>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</si>
  <si>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</si>
  <si>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</si>
  <si>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</si>
  <si>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</si>
  <si>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</si>
  <si>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</si>
  <si>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</si>
  <si>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</si>
  <si>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</si>
  <si>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</si>
  <si>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</si>
  <si>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</si>
  <si>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</si>
  <si>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</si>
  <si>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</si>
  <si>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</si>
  <si>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</si>
  <si>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</si>
  <si>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</si>
  <si>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</si>
  <si>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</si>
  <si>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</si>
  <si>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</si>
  <si>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</si>
  <si>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</si>
  <si>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</si>
  <si>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</si>
  <si>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</si>
  <si>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</si>
  <si>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</si>
  <si>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</si>
  <si>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</si>
  <si>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</si>
  <si>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</si>
  <si>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</si>
  <si>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</si>
  <si>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</si>
  <si>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</si>
  <si>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</si>
  <si>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</si>
  <si>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</si>
  <si>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</si>
  <si>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</si>
  <si>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</si>
  <si>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</si>
  <si>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</si>
  <si>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</si>
  <si>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</si>
  <si>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</si>
  <si>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</si>
  <si>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</si>
  <si>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</si>
  <si>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</si>
  <si>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</si>
  <si>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</si>
  <si>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</si>
  <si>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</si>
  <si>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</si>
  <si>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</si>
  <si>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</si>
  <si>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</si>
  <si>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</si>
  <si>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</si>
  <si>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</si>
  <si>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</si>
  <si>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</si>
  <si>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</si>
  <si>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</si>
  <si>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</si>
  <si>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</si>
  <si>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</si>
  <si>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</si>
  <si>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</si>
  <si>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</si>
  <si>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</si>
  <si>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</si>
  <si>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</si>
  <si>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</si>
  <si>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</si>
  <si>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</si>
  <si>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</si>
  <si>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</si>
  <si>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</si>
  <si>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</si>
  <si>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</si>
  <si>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</si>
  <si>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</si>
  <si>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</si>
  <si>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</si>
  <si>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</si>
  <si>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</si>
  <si>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</si>
  <si>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</si>
  <si>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</si>
  <si>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</si>
  <si>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</si>
  <si>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</si>
  <si>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</si>
  <si>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</si>
  <si>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</si>
  <si>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</si>
  <si>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</si>
  <si>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</si>
  <si>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</si>
  <si>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</si>
  <si>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</si>
  <si>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</si>
  <si>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</si>
  <si>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</si>
  <si>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</si>
  <si>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</si>
  <si>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</si>
  <si>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</si>
  <si>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</si>
  <si>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</si>
  <si>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</si>
  <si>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</si>
  <si>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</si>
  <si>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</si>
  <si>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</si>
  <si>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</si>
  <si>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</si>
  <si>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</si>
  <si>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</si>
  <si>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</si>
  <si>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</si>
  <si>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</si>
  <si>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</si>
  <si>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</si>
  <si>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</si>
  <si>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</si>
  <si>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</si>
  <si>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</si>
  <si>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</si>
  <si>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</si>
  <si>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</si>
  <si>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</si>
  <si>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</si>
  <si>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</si>
  <si>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</si>
  <si>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</si>
  <si>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</si>
  <si>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</si>
  <si>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</si>
  <si>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</si>
  <si>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</si>
  <si>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</si>
  <si>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</si>
  <si>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</si>
  <si>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</si>
  <si>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</si>
  <si>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</si>
  <si>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</si>
  <si>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</si>
  <si>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</si>
  <si>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</si>
  <si>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</si>
  <si>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</si>
  <si>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</si>
  <si>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</si>
  <si>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</si>
  <si>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</si>
  <si>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</si>
  <si>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</si>
  <si>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</si>
  <si>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</si>
  <si>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</si>
  <si>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</si>
  <si>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</si>
  <si>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</si>
  <si>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</si>
  <si>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</si>
  <si>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</si>
  <si>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</si>
  <si>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</si>
  <si>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</si>
  <si>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</si>
  <si>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</si>
  <si>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</si>
  <si>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</si>
  <si>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</si>
  <si>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</si>
  <si>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</si>
  <si>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</si>
  <si>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</si>
  <si>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</si>
  <si>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</si>
  <si>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</si>
  <si>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</si>
  <si>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</si>
  <si>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</si>
  <si>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</si>
  <si>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</si>
  <si>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</si>
  <si>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</si>
  <si>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</si>
  <si>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</si>
  <si>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</si>
  <si>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</si>
  <si>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</si>
  <si>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</si>
  <si>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</si>
  <si>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</si>
  <si>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</si>
  <si>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</si>
  <si>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</si>
  <si>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</si>
  <si>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</si>
  <si>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</si>
  <si>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</si>
  <si>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</si>
  <si>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</si>
  <si>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</si>
  <si>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</si>
  <si>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</si>
  <si>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</si>
  <si>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</si>
  <si>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</si>
  <si>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</si>
  <si>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</si>
  <si>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</si>
  <si>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</si>
  <si>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</si>
  <si>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</si>
  <si>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</si>
  <si>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</si>
  <si>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</si>
  <si>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</si>
  <si>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</si>
  <si>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</si>
  <si>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</si>
  <si>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</si>
  <si>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</si>
  <si>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</si>
  <si>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</si>
  <si>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</si>
  <si>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</si>
  <si>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</si>
  <si>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</si>
  <si>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</si>
  <si>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</si>
  <si>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</si>
  <si>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</si>
  <si>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</si>
  <si>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</si>
  <si>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</si>
  <si>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</si>
  <si>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</si>
  <si>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</si>
  <si>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</si>
  <si>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</si>
  <si>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</si>
  <si>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</si>
  <si>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</si>
  <si>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</si>
  <si>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</si>
  <si>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</si>
  <si>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</si>
  <si>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</si>
  <si>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</si>
  <si>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</si>
  <si>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</si>
  <si>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</si>
  <si>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</si>
  <si>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</si>
  <si>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</si>
  <si>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</si>
  <si>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</si>
  <si>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</si>
  <si>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</si>
  <si>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</si>
  <si>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</si>
  <si>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</si>
  <si>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</si>
  <si>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</si>
  <si>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</si>
  <si>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</si>
  <si>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</si>
  <si>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</si>
  <si>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</si>
  <si>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</si>
  <si>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</si>
  <si>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</si>
  <si>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</si>
  <si>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</si>
  <si>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</si>
  <si>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</si>
  <si>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</si>
  <si>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</si>
  <si>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</si>
  <si>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</si>
  <si>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</si>
  <si>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</si>
  <si>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</si>
  <si>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</si>
  <si>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</si>
  <si>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</si>
  <si>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</si>
  <si>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</si>
  <si>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</si>
  <si>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</si>
  <si>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</si>
  <si>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</si>
  <si>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</si>
  <si>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</si>
  <si>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</si>
  <si>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</si>
  <si>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</si>
  <si>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</si>
  <si>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</si>
  <si>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</si>
  <si>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</si>
  <si>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</si>
  <si>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</si>
  <si>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</si>
  <si>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</si>
  <si>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</si>
  <si>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</si>
  <si>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</si>
  <si>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</si>
  <si>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</si>
  <si>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</si>
  <si>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</si>
  <si>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</si>
  <si>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</si>
  <si>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</si>
  <si>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</si>
  <si>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</si>
  <si>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</si>
  <si>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</si>
  <si>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</si>
  <si>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</si>
  <si>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</si>
  <si>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</si>
  <si>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</si>
  <si>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</si>
  <si>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</si>
  <si>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</si>
  <si>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</si>
  <si>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</si>
  <si>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</si>
  <si>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</si>
  <si>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</si>
  <si>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</si>
  <si>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</si>
  <si>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</si>
  <si>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</si>
  <si>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</si>
  <si>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</si>
  <si>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</si>
  <si>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</si>
  <si>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</si>
  <si>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</si>
  <si>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</si>
  <si>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</si>
  <si>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</si>
  <si>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</si>
  <si>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</si>
  <si>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</si>
  <si>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</si>
  <si>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</si>
  <si>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</si>
  <si>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</si>
  <si>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</si>
  <si>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</si>
  <si>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</si>
  <si>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</si>
  <si>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</si>
  <si>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</si>
  <si>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</si>
  <si>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</si>
  <si>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</si>
  <si>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</si>
  <si>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</si>
  <si>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</si>
  <si>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</si>
  <si>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</si>
  <si>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</si>
  <si>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</si>
  <si>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</si>
  <si>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</si>
  <si>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</si>
  <si>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</si>
  <si>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</si>
  <si>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</si>
  <si>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</si>
  <si>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</si>
  <si>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</si>
  <si>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</si>
  <si>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</si>
  <si>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</si>
  <si>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</si>
  <si>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</si>
  <si>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</si>
  <si>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</si>
  <si>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</si>
  <si>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</si>
  <si>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</si>
  <si>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</si>
  <si>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</si>
  <si>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</si>
  <si>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</si>
  <si>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</si>
  <si>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</si>
  <si>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</si>
  <si>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</si>
  <si>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</si>
  <si>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</si>
  <si>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</si>
  <si>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</si>
  <si>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</si>
  <si>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</si>
  <si>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</si>
  <si>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</si>
  <si>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</si>
  <si>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</si>
  <si>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</si>
  <si>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</si>
  <si>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</si>
  <si>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</si>
  <si>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</si>
  <si>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</si>
  <si>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</si>
  <si>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</si>
  <si>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</si>
  <si>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</si>
  <si>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</si>
  <si>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</si>
  <si>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</si>
  <si>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</si>
  <si>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</si>
  <si>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</si>
  <si>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</si>
  <si>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</si>
  <si>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</si>
  <si>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</si>
  <si>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</si>
  <si>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</si>
  <si>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</si>
  <si>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</si>
  <si>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</si>
  <si>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</si>
  <si>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</si>
  <si>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</si>
  <si>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</si>
  <si>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</si>
  <si>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</si>
  <si>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</si>
  <si>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</si>
  <si>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</si>
  <si>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</si>
  <si>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</si>
  <si>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</si>
  <si>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</si>
  <si>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</si>
  <si>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</si>
  <si>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</si>
  <si>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</si>
  <si>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</si>
  <si>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</si>
  <si>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</si>
  <si>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</si>
  <si>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</si>
  <si>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</si>
  <si>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</si>
  <si>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</si>
  <si>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</si>
  <si>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</si>
  <si>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</si>
  <si>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</si>
  <si>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</si>
  <si>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</si>
  <si>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</si>
  <si>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</si>
  <si>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</si>
  <si>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</si>
  <si>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</si>
  <si>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</si>
  <si>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</si>
  <si>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</si>
  <si>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</si>
  <si>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</si>
  <si>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</si>
  <si>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</si>
  <si>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</si>
  <si>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</si>
  <si>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</si>
  <si>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</si>
  <si>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</si>
  <si>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</si>
  <si>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</si>
  <si>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</si>
  <si>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</si>
  <si>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</si>
  <si>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</si>
  <si>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</si>
  <si>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</si>
  <si>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</si>
  <si>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</si>
  <si>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</si>
  <si>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</si>
  <si>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</si>
  <si>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</si>
  <si>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</si>
  <si>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</si>
  <si>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</si>
  <si>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</si>
  <si>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</si>
  <si>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</si>
  <si>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</si>
  <si>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</si>
  <si>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</si>
  <si>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</si>
  <si>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</si>
  <si>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</si>
  <si>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</si>
  <si>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</si>
  <si>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</si>
  <si>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</si>
  <si>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</si>
  <si>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</si>
  <si>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</si>
  <si>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</si>
  <si>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</si>
  <si>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</si>
  <si>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</si>
  <si>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</si>
  <si>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</si>
  <si>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</si>
  <si>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</si>
  <si>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</si>
  <si>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</si>
  <si>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</si>
  <si>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</si>
  <si>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</si>
  <si>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</si>
  <si>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</si>
  <si>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</si>
  <si>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</si>
  <si>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</si>
  <si>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</si>
  <si>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</si>
  <si>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</si>
  <si>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</si>
  <si>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</si>
  <si>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</si>
  <si>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</si>
  <si>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</si>
  <si>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</si>
  <si>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</si>
  <si>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</si>
  <si>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</si>
  <si>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</si>
  <si>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</si>
  <si>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</si>
  <si>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</si>
  <si>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</si>
  <si>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</si>
  <si>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</si>
  <si>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</si>
  <si>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</si>
  <si>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</si>
  <si>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</si>
  <si>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</si>
  <si>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</si>
  <si>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</si>
  <si>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</si>
  <si>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</si>
  <si>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</si>
  <si>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</si>
  <si>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</si>
  <si>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</si>
  <si>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</si>
  <si>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</si>
  <si>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</si>
  <si>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</si>
  <si>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</si>
  <si>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</si>
  <si>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</si>
  <si>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</si>
  <si>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</si>
  <si>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</si>
  <si>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</si>
  <si>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</si>
  <si>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</si>
  <si>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</si>
  <si>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</si>
  <si>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</si>
  <si>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</si>
  <si>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</si>
  <si>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</si>
  <si>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</si>
  <si>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</si>
  <si>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</si>
  <si>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</si>
  <si>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</si>
  <si>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</si>
  <si>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</si>
  <si>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</si>
  <si>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</si>
  <si>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</si>
  <si>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</si>
  <si>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</si>
  <si>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</si>
  <si>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</si>
  <si>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</si>
  <si>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</si>
  <si>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</si>
  <si>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</si>
  <si>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</si>
  <si>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</si>
  <si>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</si>
  <si>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</si>
  <si>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</si>
  <si>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</si>
  <si>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</si>
  <si>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</si>
  <si>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</si>
  <si>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</si>
  <si>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</si>
  <si>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</si>
  <si>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</si>
  <si>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</si>
  <si>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</si>
  <si>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</si>
  <si>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</si>
  <si>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</si>
  <si>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</si>
  <si>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</si>
  <si>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</si>
  <si>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</si>
  <si>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</si>
  <si>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</si>
  <si>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</si>
  <si>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</si>
  <si>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</si>
  <si>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</si>
  <si>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</si>
  <si>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</si>
  <si>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</si>
  <si>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</si>
  <si>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</si>
  <si>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</si>
  <si>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</si>
  <si>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</si>
  <si>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</si>
  <si>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</si>
  <si>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</si>
  <si>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</si>
  <si>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</si>
  <si>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</si>
  <si>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</si>
  <si>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</si>
  <si>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</si>
  <si>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</si>
  <si>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</si>
  <si>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</si>
  <si>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</si>
  <si>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</si>
  <si>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</si>
  <si>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</si>
  <si>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</si>
  <si>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</si>
  <si>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</si>
  <si>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</si>
  <si>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</si>
  <si>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</si>
  <si>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</si>
  <si>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</si>
  <si>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</si>
  <si>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</si>
  <si>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</si>
  <si>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</si>
  <si>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</si>
  <si>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</si>
  <si>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</si>
  <si>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</si>
  <si>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</si>
  <si>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</si>
  <si>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</si>
  <si>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</si>
  <si>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</si>
  <si>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</si>
  <si>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</si>
  <si>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</si>
  <si>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</si>
  <si>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</si>
  <si>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</si>
  <si>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</si>
  <si>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</si>
  <si>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</si>
  <si>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</si>
  <si>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</si>
  <si>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</si>
  <si>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</si>
  <si>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</si>
  <si>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</si>
  <si>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</si>
  <si>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</si>
  <si>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</si>
  <si>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</si>
  <si>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</si>
  <si>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</si>
  <si>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</si>
  <si>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</si>
  <si>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</si>
  <si>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</si>
  <si>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</si>
  <si>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</si>
  <si>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</si>
  <si>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</si>
  <si>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</si>
  <si>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</si>
  <si>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</si>
  <si>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</si>
  <si>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</si>
  <si>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</si>
  <si>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</si>
  <si>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</si>
  <si>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</si>
  <si>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</si>
  <si>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</si>
  <si>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</si>
  <si>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</si>
  <si>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</si>
  <si>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</si>
  <si>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</si>
  <si>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</si>
  <si>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</si>
  <si>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</si>
  <si>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</si>
  <si>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</si>
  <si>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</si>
  <si>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</si>
  <si>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</si>
  <si>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</si>
  <si>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</si>
  <si>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</si>
  <si>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</si>
  <si>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</si>
  <si>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</si>
  <si>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</si>
  <si>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</si>
  <si>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</si>
  <si>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</si>
  <si>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</si>
  <si>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</si>
  <si>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</si>
  <si>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</si>
  <si>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</si>
  <si>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</si>
  <si>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</si>
  <si>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</si>
  <si>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</si>
  <si>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</si>
  <si>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</si>
  <si>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</si>
  <si>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</si>
  <si>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</si>
  <si>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</si>
  <si>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</si>
  <si>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</si>
  <si>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</si>
  <si>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</si>
  <si>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</si>
  <si>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</si>
  <si>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</si>
  <si>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</si>
  <si>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</si>
  <si>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</si>
  <si>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</si>
  <si>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</si>
  <si>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</si>
  <si>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</si>
  <si>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</si>
  <si>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</si>
  <si>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</si>
  <si>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</si>
  <si>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</si>
  <si>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</si>
  <si>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</si>
  <si>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</si>
  <si>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</si>
  <si>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</si>
  <si>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</si>
  <si>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</si>
  <si>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</si>
  <si>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</si>
  <si>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</si>
  <si>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</si>
  <si>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</si>
  <si>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</si>
  <si>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</si>
  <si>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</si>
  <si>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</si>
  <si>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</si>
  <si>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</si>
  <si>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</si>
  <si>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</si>
  <si>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</si>
  <si>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</si>
  <si>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</si>
  <si>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</si>
  <si>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</si>
  <si>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</si>
  <si>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</si>
  <si>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</si>
  <si>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</si>
  <si>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</si>
  <si>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</si>
  <si>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</si>
  <si>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</si>
  <si>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</si>
  <si>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</si>
  <si>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</si>
  <si>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</si>
  <si>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</si>
  <si>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</si>
  <si>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</si>
  <si>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</si>
  <si>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</si>
  <si>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</si>
  <si>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</si>
  <si>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</si>
  <si>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</si>
  <si>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</si>
  <si>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</si>
  <si>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</si>
  <si>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</si>
  <si>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</si>
  <si>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</si>
  <si>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</si>
  <si>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</si>
  <si>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</si>
  <si>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</si>
  <si>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</si>
  <si>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</si>
  <si>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</si>
  <si>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</si>
  <si>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</si>
  <si>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</si>
  <si>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</si>
  <si>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</si>
  <si>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</si>
  <si>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</si>
  <si>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</si>
  <si>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</si>
  <si>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</si>
  <si>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</si>
  <si>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</si>
  <si>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</si>
  <si>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</si>
  <si>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</si>
  <si>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</si>
  <si>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</si>
  <si>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</si>
  <si>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</si>
  <si>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</si>
  <si>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</si>
  <si>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</si>
  <si>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</si>
  <si>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</si>
  <si>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</si>
  <si>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</si>
  <si>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</si>
  <si>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</si>
  <si>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</si>
  <si>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</si>
  <si>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</si>
  <si>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</si>
  <si>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</si>
  <si>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</si>
  <si>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</si>
  <si>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</si>
  <si>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</si>
  <si>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</si>
  <si>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</si>
  <si>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</si>
  <si>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</si>
  <si>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</si>
  <si>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</si>
  <si>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</si>
  <si>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</si>
  <si>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</si>
  <si>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</si>
  <si>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</si>
  <si>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</si>
  <si>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</si>
  <si>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</si>
  <si>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</si>
  <si>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</si>
  <si>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</si>
  <si>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</si>
  <si>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</si>
  <si>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</si>
  <si>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</si>
  <si>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</si>
  <si>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</si>
  <si>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</si>
  <si>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</si>
  <si>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</si>
  <si>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</si>
  <si>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</si>
  <si>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</si>
  <si>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</si>
  <si>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</si>
  <si>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</si>
  <si>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</si>
  <si>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</si>
  <si>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</si>
  <si>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</si>
  <si>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</si>
  <si>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</si>
  <si>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</si>
  <si>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</si>
  <si>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</si>
  <si>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</si>
  <si>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</si>
  <si>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</si>
  <si>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</si>
  <si>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</si>
  <si>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</si>
  <si>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</si>
  <si>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</si>
  <si>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</si>
  <si>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</si>
  <si>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</si>
  <si>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</si>
  <si>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</si>
  <si>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</si>
  <si>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</si>
  <si>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</si>
  <si>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</si>
  <si>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</si>
  <si>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</si>
  <si>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</si>
  <si>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</si>
  <si>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</si>
  <si>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</si>
  <si>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</si>
  <si>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</si>
  <si>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</si>
  <si>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</si>
  <si>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</si>
  <si>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</si>
  <si>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</si>
  <si>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</si>
  <si>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</si>
  <si>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</si>
  <si>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</si>
  <si>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</si>
  <si>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</si>
  <si>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</si>
  <si>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</si>
  <si>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</si>
  <si>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</si>
  <si>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</si>
  <si>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</si>
  <si>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</si>
  <si>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</si>
  <si>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</si>
  <si>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</si>
  <si>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</si>
  <si>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</si>
  <si>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</si>
  <si>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</si>
  <si>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</si>
  <si>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</si>
  <si>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</si>
  <si>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</si>
  <si>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</si>
  <si>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</si>
  <si>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</si>
  <si>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</si>
  <si>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</si>
  <si>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</si>
  <si>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</si>
  <si>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</si>
  <si>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</si>
  <si>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</si>
  <si>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</si>
  <si>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</si>
  <si>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</si>
  <si>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</si>
  <si>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</si>
  <si>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</si>
  <si>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</si>
  <si>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</si>
  <si>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</si>
  <si>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</si>
  <si>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</si>
  <si>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</si>
  <si>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</si>
  <si>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</si>
  <si>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</si>
  <si>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</si>
  <si>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</si>
  <si>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</si>
  <si>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</si>
  <si>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</si>
  <si>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</si>
  <si>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</si>
  <si>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</si>
  <si>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</si>
  <si>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</si>
  <si>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</si>
  <si>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</si>
  <si>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</si>
  <si>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</si>
  <si>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</si>
  <si>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</si>
  <si>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</si>
  <si>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</si>
  <si>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</si>
  <si>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</si>
  <si>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</si>
  <si>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</si>
  <si>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</si>
  <si>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</si>
  <si>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</si>
  <si>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</si>
  <si>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</si>
  <si>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</si>
  <si>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</si>
  <si>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</si>
  <si>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</si>
  <si>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</si>
  <si>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</si>
  <si>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</si>
  <si>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</si>
  <si>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</si>
  <si>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</si>
  <si>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</si>
  <si>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</si>
  <si>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</si>
  <si>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</si>
  <si>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</si>
  <si>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</si>
  <si>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</si>
  <si>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</si>
  <si>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</si>
  <si>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</si>
  <si>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</si>
  <si>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</si>
  <si>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</si>
  <si>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</si>
  <si>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</si>
  <si>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</si>
  <si>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</si>
  <si>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</si>
  <si>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</si>
  <si>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</si>
  <si>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</si>
  <si>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</si>
  <si>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</si>
  <si>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</si>
  <si>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</si>
  <si>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</si>
  <si>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</si>
  <si>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</si>
  <si>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</si>
  <si>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</si>
  <si>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</si>
  <si>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</si>
  <si>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</si>
  <si>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</si>
  <si>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</si>
  <si>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</si>
  <si>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</si>
  <si>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</si>
  <si>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</si>
  <si>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</si>
  <si>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</si>
  <si>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</si>
  <si>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</si>
  <si>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</si>
  <si>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</si>
  <si>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</si>
  <si>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</si>
  <si>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</si>
  <si>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</si>
  <si>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</si>
  <si>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</si>
  <si>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</si>
  <si>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</si>
  <si>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</si>
  <si>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</si>
  <si>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</si>
  <si>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</si>
  <si>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</si>
  <si>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</si>
  <si>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</si>
  <si>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</si>
  <si>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</si>
  <si>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</si>
  <si>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</si>
  <si>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</si>
  <si>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</si>
  <si>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</si>
  <si>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</si>
  <si>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</si>
  <si>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</si>
  <si>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</si>
  <si>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</si>
  <si>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</si>
  <si>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</si>
  <si>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</si>
  <si>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</si>
  <si>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</si>
  <si>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</si>
  <si>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</si>
  <si>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</si>
  <si>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</si>
  <si>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</si>
  <si>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</si>
  <si>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</si>
  <si>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</si>
  <si>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</si>
  <si>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</si>
  <si>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</si>
  <si>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</si>
  <si>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</si>
  <si>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</si>
  <si>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</si>
  <si>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</si>
  <si>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</si>
  <si>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</si>
  <si>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</si>
  <si>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</si>
  <si>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</si>
  <si>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</si>
  <si>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</si>
  <si>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</si>
  <si>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</si>
  <si>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</si>
  <si>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</si>
  <si>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</si>
  <si>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</si>
  <si>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</si>
  <si>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</si>
  <si>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</si>
  <si>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</si>
  <si>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</si>
  <si>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</si>
  <si>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</si>
  <si>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</si>
  <si>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</si>
  <si>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</si>
  <si>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</si>
  <si>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</si>
  <si>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</si>
  <si>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</si>
  <si>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</si>
  <si>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</si>
  <si>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</si>
  <si>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</si>
  <si>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</si>
  <si>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</si>
  <si>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</si>
  <si>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</si>
  <si>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</si>
  <si>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</si>
  <si>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</si>
  <si>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</si>
  <si>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</si>
  <si>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</si>
  <si>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</si>
  <si>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</si>
  <si>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</si>
  <si>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</si>
  <si>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</si>
  <si>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</si>
  <si>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</si>
  <si>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</si>
  <si>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</si>
  <si>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</si>
  <si>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</si>
  <si>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</si>
  <si>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</si>
  <si>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</si>
  <si>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</si>
  <si>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</si>
  <si>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</si>
  <si>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</si>
  <si>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</si>
  <si>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</si>
  <si>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</si>
  <si>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</si>
  <si>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</si>
  <si>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</si>
  <si>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</si>
  <si>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</si>
  <si>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</si>
  <si>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</si>
  <si>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</si>
  <si>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</si>
  <si>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</si>
  <si>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</si>
  <si>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</si>
  <si>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</si>
  <si>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</si>
  <si>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</si>
  <si>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</si>
  <si>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</si>
  <si>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</si>
  <si>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</si>
  <si>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</si>
  <si>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</si>
  <si>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</si>
  <si>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</si>
  <si>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</si>
  <si>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</si>
  <si>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</si>
  <si>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</si>
  <si>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</si>
  <si>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</si>
  <si>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</si>
  <si>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</si>
  <si>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</si>
  <si>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</si>
  <si>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</si>
  <si>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</si>
  <si>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</si>
  <si>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</si>
  <si>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</si>
  <si>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</si>
  <si>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</si>
  <si>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</si>
  <si>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</si>
  <si>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</si>
  <si>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</si>
  <si>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</si>
  <si>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</si>
  <si>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</si>
  <si>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</si>
  <si>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</si>
  <si>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</si>
  <si>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</si>
  <si>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</si>
  <si>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</si>
  <si>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</si>
  <si>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</si>
  <si>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</si>
  <si>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</si>
  <si>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</si>
  <si>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</si>
  <si>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</si>
  <si>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</si>
  <si>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</si>
  <si>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</si>
  <si>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</si>
  <si>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</si>
  <si>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</si>
  <si>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</si>
  <si>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</si>
  <si>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</si>
  <si>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</si>
  <si>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</si>
  <si>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</si>
  <si>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</si>
  <si>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</si>
  <si>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</si>
  <si>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</si>
  <si>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</si>
  <si>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</si>
  <si>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</si>
  <si>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</si>
  <si>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</si>
  <si>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</si>
  <si>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</si>
  <si>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</si>
  <si>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</si>
  <si>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</si>
  <si>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</si>
  <si>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</si>
  <si>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</si>
  <si>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</si>
  <si>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</si>
  <si>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</si>
  <si>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</si>
  <si>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</si>
  <si>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</si>
  <si>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</si>
  <si>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</si>
  <si>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</si>
  <si>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</si>
  <si>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</si>
  <si>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</si>
  <si>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</si>
  <si>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</si>
  <si>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</si>
  <si>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</si>
  <si>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</si>
  <si>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</si>
  <si>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</si>
  <si>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</si>
  <si>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</si>
  <si>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</si>
  <si>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</si>
  <si>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</si>
  <si>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</si>
  <si>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</si>
  <si>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</si>
  <si>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</si>
  <si>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</si>
  <si>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</si>
  <si>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</si>
  <si>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</si>
  <si>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</si>
  <si>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</si>
  <si>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</si>
  <si>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</si>
  <si>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</si>
  <si>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</si>
  <si>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</si>
  <si>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</si>
  <si>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</si>
  <si>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</si>
  <si>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</si>
  <si>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</si>
  <si>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</si>
  <si>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</si>
  <si>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</si>
  <si>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</si>
  <si>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</si>
  <si>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</si>
  <si>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</si>
  <si>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</si>
  <si>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</si>
  <si>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</si>
  <si>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</si>
  <si>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</si>
  <si>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</si>
  <si>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</si>
  <si>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</si>
  <si>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</si>
  <si>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</si>
  <si>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</si>
  <si>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</si>
  <si>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</si>
  <si>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</si>
  <si>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</si>
  <si>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</si>
  <si>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</si>
  <si>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</si>
  <si>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</si>
  <si>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</si>
  <si>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</si>
  <si>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</si>
  <si>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</si>
  <si>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</si>
  <si>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</si>
  <si>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</si>
  <si>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</si>
  <si>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</si>
  <si>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</si>
  <si>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</si>
  <si>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</si>
  <si>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</si>
  <si>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</si>
  <si>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</si>
  <si>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</si>
  <si>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</si>
  <si>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</si>
  <si>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</si>
  <si>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</si>
  <si>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</si>
  <si>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</si>
  <si>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</si>
  <si>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</si>
  <si>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</si>
  <si>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</si>
  <si>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</si>
  <si>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</si>
  <si>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</si>
  <si>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</si>
  <si>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</si>
  <si>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</si>
  <si>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</si>
  <si>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</si>
  <si>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</si>
  <si>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</si>
  <si>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</si>
  <si>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</si>
  <si>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</si>
  <si>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</si>
  <si>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</si>
  <si>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</si>
  <si>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</si>
  <si>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</si>
  <si>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</si>
  <si>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</si>
  <si>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</si>
  <si>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</si>
  <si>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</si>
  <si>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</si>
  <si>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</si>
  <si>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</si>
  <si>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</si>
  <si>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</si>
  <si>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</si>
  <si>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</si>
  <si>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</si>
  <si>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</si>
  <si>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</si>
  <si>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</si>
  <si>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</si>
  <si>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</si>
  <si>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</si>
  <si>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</si>
  <si>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</si>
  <si>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</si>
  <si>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</si>
  <si>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</si>
  <si>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</si>
  <si>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</si>
  <si>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</si>
  <si>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</si>
  <si>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</si>
  <si>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</si>
  <si>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</si>
  <si>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</si>
  <si>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</si>
  <si>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</si>
  <si>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</si>
  <si>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</si>
  <si>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</si>
  <si>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</si>
  <si>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</si>
  <si>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</si>
  <si>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</si>
  <si>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</si>
  <si>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</si>
  <si>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</si>
  <si>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</si>
  <si>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</si>
  <si>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</si>
  <si>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</si>
  <si>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</si>
  <si>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</si>
  <si>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</si>
  <si>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</si>
  <si>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</si>
  <si>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</si>
  <si>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</si>
  <si>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</si>
  <si>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</si>
  <si>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</si>
  <si>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</si>
  <si>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</si>
  <si>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</si>
  <si>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</si>
  <si>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</si>
  <si>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</si>
  <si>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</si>
  <si>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</si>
  <si>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</si>
  <si>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</si>
  <si>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</si>
  <si>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</si>
  <si>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</si>
  <si>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</si>
  <si>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</si>
  <si>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</si>
  <si>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</si>
  <si>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</si>
  <si>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</si>
  <si>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</si>
  <si>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</si>
  <si>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</si>
  <si>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</si>
  <si>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</si>
  <si>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</si>
  <si>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</si>
  <si>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</si>
  <si>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</si>
  <si>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</si>
  <si>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</si>
  <si>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</si>
  <si>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</si>
  <si>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</si>
  <si>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</si>
  <si>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</si>
  <si>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</si>
  <si>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</si>
  <si>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</si>
  <si>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</si>
  <si>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</si>
  <si>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</si>
  <si>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</si>
  <si>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</si>
  <si>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</si>
  <si>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</si>
  <si>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</si>
  <si>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</si>
  <si>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</si>
  <si>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</si>
  <si>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</si>
  <si>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</si>
  <si>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</si>
  <si>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</si>
  <si>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</si>
  <si>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</si>
  <si>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</si>
  <si>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</si>
  <si>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</si>
  <si>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</si>
  <si>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</si>
  <si>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</si>
  <si>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</si>
  <si>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</si>
  <si>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</si>
  <si>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</si>
  <si>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</si>
  <si>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</si>
  <si>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</si>
  <si>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</si>
  <si>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</si>
  <si>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</si>
  <si>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</si>
  <si>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</si>
  <si>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</si>
  <si>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</si>
  <si>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</si>
  <si>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</si>
  <si>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</si>
  <si>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</si>
  <si>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</si>
  <si>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</si>
  <si>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</si>
  <si>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</si>
  <si>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</si>
  <si>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</si>
  <si>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</si>
  <si>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</si>
  <si>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</si>
  <si>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</si>
  <si>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</si>
  <si>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</si>
  <si>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</si>
  <si>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</si>
  <si>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</si>
  <si>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</si>
  <si>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</si>
  <si>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</si>
  <si>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</si>
  <si>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</si>
  <si>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</si>
  <si>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</si>
  <si>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</si>
  <si>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</si>
  <si>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</si>
  <si>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</si>
  <si>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</si>
  <si>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</si>
  <si>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</si>
  <si>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</si>
  <si>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</si>
  <si>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</si>
  <si>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</si>
  <si>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</si>
  <si>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</si>
  <si>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</si>
  <si>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</si>
  <si>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</si>
  <si>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</si>
  <si>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</si>
  <si>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</si>
  <si>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</si>
  <si>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</si>
  <si>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</si>
  <si>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</si>
  <si>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</si>
  <si>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</si>
  <si>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</si>
  <si>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</si>
  <si>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</si>
  <si>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</si>
  <si>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</si>
  <si>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</si>
  <si>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</si>
  <si>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</si>
  <si>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</si>
  <si>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</si>
  <si>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</si>
  <si>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</si>
  <si>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</si>
  <si>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</si>
  <si>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</si>
  <si>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</si>
  <si>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</si>
  <si>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</si>
  <si>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</si>
  <si>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</si>
  <si>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</si>
  <si>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</si>
  <si>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</si>
  <si>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</si>
  <si>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</si>
  <si>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</si>
  <si>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</si>
  <si>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</si>
  <si>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</si>
  <si>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</si>
  <si>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</si>
  <si>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</si>
  <si>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</si>
  <si>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</si>
  <si>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</si>
  <si>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</si>
  <si>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</si>
  <si>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</si>
  <si>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</si>
  <si>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</si>
  <si>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</si>
  <si>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</si>
  <si>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</si>
  <si>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</si>
  <si>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</si>
  <si>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</si>
  <si>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</si>
  <si>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</si>
  <si>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</si>
  <si>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</si>
  <si>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</si>
  <si>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</si>
  <si>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</si>
  <si>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</si>
  <si>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</si>
  <si>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</si>
  <si>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</si>
  <si>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</si>
  <si>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</si>
  <si>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</si>
  <si>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</si>
  <si>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</si>
  <si>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</si>
  <si>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</si>
  <si>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</si>
  <si>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</si>
  <si>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</si>
  <si>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</si>
  <si>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</si>
  <si>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</si>
  <si>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</si>
  <si>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</si>
  <si>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</si>
  <si>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</si>
  <si>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</si>
  <si>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</si>
  <si>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</si>
  <si>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</si>
  <si>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</si>
  <si>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</si>
  <si>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</si>
  <si>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</si>
  <si>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</si>
  <si>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</si>
  <si>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</si>
  <si>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</si>
  <si>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</si>
  <si>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</si>
  <si>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</si>
  <si>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</si>
  <si>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</si>
  <si>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</si>
  <si>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</si>
  <si>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</si>
  <si>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</si>
  <si>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</si>
  <si>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</si>
  <si>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</si>
  <si>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</si>
  <si>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</si>
  <si>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</si>
  <si>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</si>
  <si>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</si>
  <si>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</si>
  <si>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</si>
  <si>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</si>
  <si>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</si>
  <si>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</si>
  <si>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</si>
  <si>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</si>
  <si>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</si>
  <si>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</si>
  <si>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</si>
  <si>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</si>
  <si>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</si>
  <si>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</si>
  <si>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</si>
  <si>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</si>
  <si>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</si>
  <si>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</si>
  <si>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</si>
  <si>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</si>
  <si>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</si>
  <si>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</si>
  <si>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</si>
  <si>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</si>
  <si>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</si>
  <si>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</si>
  <si>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</si>
  <si>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</si>
  <si>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</si>
  <si>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</si>
  <si>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</si>
  <si>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</si>
  <si>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</si>
  <si>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</si>
  <si>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</si>
  <si>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</si>
  <si>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</si>
  <si>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</si>
  <si>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</si>
  <si>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</si>
  <si>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</si>
  <si>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</si>
  <si>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</si>
  <si>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</si>
  <si>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</si>
  <si>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</si>
  <si>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</si>
  <si>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</si>
  <si>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</si>
  <si>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</si>
  <si>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</si>
  <si>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</si>
  <si>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</si>
  <si>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</si>
  <si>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</si>
  <si>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</si>
  <si>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</si>
  <si>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</si>
  <si>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</si>
  <si>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</si>
  <si>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</si>
  <si>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</si>
  <si>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</si>
  <si>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</si>
  <si>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</si>
  <si>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</si>
  <si>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</si>
  <si>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</si>
  <si>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</si>
  <si>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</si>
  <si>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</si>
  <si>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</si>
  <si>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</si>
  <si>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</si>
  <si>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</si>
  <si>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</si>
  <si>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</si>
  <si>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</si>
  <si>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</si>
  <si>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</si>
  <si>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</si>
  <si>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</si>
  <si>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</si>
  <si>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</si>
  <si>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</si>
  <si>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</si>
  <si>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</si>
  <si>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</si>
  <si>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</si>
  <si>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</si>
  <si>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</si>
  <si>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</si>
  <si>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</si>
  <si>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</si>
  <si>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</si>
  <si>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</si>
  <si>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</si>
  <si>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</si>
  <si>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</si>
  <si>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</si>
  <si>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</si>
  <si>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</si>
  <si>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</si>
  <si>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</si>
  <si>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</si>
  <si>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</si>
  <si>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</si>
  <si>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</si>
  <si>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</si>
  <si>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</si>
  <si>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</si>
  <si>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</si>
  <si>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</si>
  <si>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</si>
  <si>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</si>
  <si>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</si>
  <si>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</si>
  <si>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</si>
  <si>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</si>
  <si>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</si>
  <si>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</si>
  <si>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</si>
  <si>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</si>
  <si>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</si>
  <si>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</si>
  <si>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</si>
  <si>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</si>
  <si>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</si>
  <si>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</si>
  <si>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</si>
  <si>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</si>
  <si>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</si>
  <si>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</si>
  <si>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</si>
  <si>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</si>
  <si>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</si>
  <si>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</si>
  <si>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</si>
  <si>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</si>
  <si>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</si>
  <si>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</si>
  <si>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</si>
  <si>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</si>
  <si>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</si>
  <si>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</si>
  <si>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</si>
  <si>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</si>
  <si>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</si>
  <si>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</si>
  <si>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</si>
  <si>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</si>
  <si>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</si>
  <si>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</si>
  <si>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</si>
  <si>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</si>
  <si>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</si>
  <si>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</si>
  <si>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</si>
  <si>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</si>
  <si>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</si>
  <si>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</si>
  <si>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</si>
  <si>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</si>
  <si>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</si>
  <si>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</si>
  <si>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</si>
  <si>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</si>
  <si>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</si>
  <si>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</si>
  <si>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</si>
  <si>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</si>
  <si>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</si>
  <si>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</si>
  <si>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</si>
  <si>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</si>
  <si>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</si>
  <si>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</si>
  <si>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</si>
  <si>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</si>
  <si>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</si>
  <si>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</si>
  <si>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</si>
  <si>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</si>
  <si>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</si>
  <si>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</si>
  <si>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</si>
  <si>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</si>
  <si>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</si>
  <si>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</si>
  <si>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</si>
  <si>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</si>
  <si>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</si>
  <si>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</si>
  <si>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</si>
  <si>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</si>
  <si>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</si>
  <si>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</si>
  <si>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</si>
  <si>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</si>
  <si>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</si>
  <si>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</si>
  <si>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</si>
  <si>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</si>
  <si>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</si>
  <si>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</si>
  <si>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</si>
  <si>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</si>
  <si>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</si>
  <si>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</si>
  <si>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</si>
  <si>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</si>
  <si>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</si>
  <si>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</si>
  <si>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</si>
  <si>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</si>
  <si>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</si>
  <si>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</si>
  <si>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</si>
  <si>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</si>
  <si>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</si>
  <si>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</si>
  <si>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</si>
  <si>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</si>
  <si>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</si>
  <si>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</si>
  <si>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</si>
  <si>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</si>
  <si>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</si>
  <si>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</si>
  <si>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</si>
  <si>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</si>
  <si>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</si>
  <si>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</si>
  <si>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</si>
  <si>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</si>
  <si>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</si>
  <si>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</si>
  <si>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</si>
  <si>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</si>
  <si>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</si>
  <si>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</si>
  <si>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</si>
  <si>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</si>
  <si>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</si>
  <si>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</si>
  <si>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</si>
  <si>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</si>
  <si>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</si>
  <si>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</si>
  <si>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</si>
  <si>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</si>
  <si>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</si>
  <si>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</si>
  <si>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</si>
  <si>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</si>
  <si>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</si>
  <si>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</si>
  <si>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</si>
  <si>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</si>
  <si>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</si>
  <si>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</si>
  <si>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</si>
  <si>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</si>
  <si>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</si>
  <si>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</si>
  <si>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</si>
  <si>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</si>
  <si>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</si>
  <si>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</si>
  <si>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</si>
  <si>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</si>
  <si>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</si>
  <si>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</si>
  <si>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</si>
  <si>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</si>
  <si>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</si>
  <si>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</si>
  <si>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</si>
  <si>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</si>
  <si>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</si>
  <si>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</si>
  <si>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</si>
  <si>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</si>
  <si>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</si>
  <si>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</si>
  <si>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</si>
  <si>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</si>
  <si>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</si>
  <si>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</si>
  <si>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</si>
  <si>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</si>
  <si>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</si>
  <si>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</si>
  <si>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</si>
  <si>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</si>
  <si>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</si>
  <si>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</si>
  <si>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</si>
  <si>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</si>
  <si>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</si>
  <si>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</si>
  <si>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</si>
  <si>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</si>
  <si>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</si>
  <si>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</si>
  <si>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</si>
  <si>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</si>
  <si>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</si>
  <si>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</si>
  <si>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</si>
  <si>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</si>
  <si>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</si>
  <si>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</si>
  <si>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</si>
  <si>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</si>
  <si>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</si>
  <si>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</si>
  <si>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</si>
  <si>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</si>
  <si>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</si>
  <si>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</si>
  <si>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</si>
  <si>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</si>
  <si>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</si>
  <si>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</si>
  <si>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</si>
  <si>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</si>
  <si>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</si>
  <si>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</si>
  <si>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</si>
  <si>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</si>
  <si>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</si>
  <si>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</si>
  <si>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</si>
  <si>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</si>
  <si>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</si>
  <si>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</si>
  <si>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</si>
  <si>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</si>
  <si>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</si>
  <si>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</si>
  <si>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</si>
  <si>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</si>
  <si>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</si>
  <si>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</si>
  <si>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</si>
  <si>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</si>
  <si>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</si>
  <si>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</si>
  <si>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</si>
  <si>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</si>
  <si>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</si>
  <si>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</si>
  <si>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</si>
  <si>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</si>
  <si>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</si>
  <si>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</si>
  <si>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</si>
  <si>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</si>
  <si>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</si>
  <si>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</si>
  <si>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</si>
  <si>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</si>
  <si>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</si>
  <si>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</si>
  <si>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</si>
  <si>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</si>
  <si>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</si>
  <si>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</si>
  <si>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</si>
  <si>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</si>
  <si>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</si>
  <si>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</si>
  <si>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</si>
  <si>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</si>
  <si>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</si>
  <si>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</si>
  <si>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</si>
  <si>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</si>
  <si>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</si>
  <si>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</si>
  <si>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</si>
  <si>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</si>
  <si>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</si>
  <si>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</si>
  <si>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</si>
  <si>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</si>
  <si>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</si>
  <si>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</si>
  <si>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</si>
  <si>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</si>
  <si>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</si>
  <si>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</si>
  <si>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</si>
  <si>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</si>
  <si>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</si>
  <si>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</si>
  <si>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</si>
  <si>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</si>
  <si>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</si>
  <si>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</si>
  <si>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</si>
  <si>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</si>
  <si>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</si>
  <si>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</si>
  <si>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</si>
  <si>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</si>
  <si>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</si>
  <si>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</si>
  <si>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</si>
  <si>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</si>
  <si>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</si>
  <si>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</si>
  <si>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</si>
  <si>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</si>
  <si>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</si>
  <si>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</si>
  <si>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</si>
  <si>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</si>
  <si>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</si>
  <si>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</si>
  <si>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</si>
  <si>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</si>
  <si>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</si>
  <si>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</si>
  <si>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</si>
  <si>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</si>
  <si>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</si>
  <si>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</si>
  <si>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</si>
  <si>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</si>
  <si>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</si>
  <si>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</si>
  <si>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</si>
  <si>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</si>
  <si>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</si>
  <si>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</si>
  <si>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</si>
  <si>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</si>
  <si>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</si>
  <si>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</si>
  <si>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</si>
  <si>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</si>
  <si>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</si>
  <si>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</si>
  <si>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</si>
  <si>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</si>
  <si>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</si>
  <si>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</si>
  <si>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</si>
  <si>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</si>
  <si>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</si>
  <si>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</si>
  <si>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</si>
  <si>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</si>
  <si>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</si>
  <si>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</si>
  <si>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</si>
  <si>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</si>
  <si>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</si>
  <si>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</si>
  <si>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</si>
  <si>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</si>
  <si>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</si>
  <si>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</si>
  <si>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</si>
  <si>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</si>
  <si>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</si>
  <si>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</si>
  <si>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</si>
  <si>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</si>
  <si>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</si>
  <si>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</si>
  <si>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</si>
  <si>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</si>
  <si>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</si>
  <si>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</si>
  <si>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</si>
  <si>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</si>
  <si>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</si>
  <si>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</si>
  <si>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</si>
  <si>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</si>
  <si>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</si>
  <si>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</si>
  <si>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</si>
  <si>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</si>
  <si>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</si>
  <si>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</si>
  <si>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</si>
  <si>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</si>
  <si>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</si>
  <si>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</si>
  <si>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</si>
  <si>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</si>
  <si>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</si>
  <si>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</si>
  <si>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</si>
  <si>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</si>
  <si>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</si>
  <si>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</si>
  <si>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</si>
  <si>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</si>
  <si>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</si>
  <si>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</si>
  <si>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</si>
  <si>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</si>
  <si>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</si>
  <si>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</si>
  <si>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</si>
  <si>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</si>
  <si>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</si>
  <si>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</si>
  <si>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</si>
  <si>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</si>
  <si>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</si>
  <si>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</si>
  <si>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</si>
  <si>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</si>
  <si>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</si>
  <si>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</si>
  <si>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</si>
  <si>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</si>
  <si>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</si>
  <si>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</si>
  <si>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</si>
  <si>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</si>
  <si>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</si>
  <si>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</si>
  <si>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</si>
  <si>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</si>
  <si>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</si>
  <si>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</si>
  <si>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</si>
  <si>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</si>
  <si>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</si>
  <si>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</si>
  <si>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</si>
  <si>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</si>
  <si>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</si>
  <si>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</si>
  <si>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</si>
  <si>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</si>
  <si>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</si>
  <si>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</si>
  <si>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</si>
  <si>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</si>
  <si>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</si>
  <si>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</si>
  <si>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</si>
  <si>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</si>
  <si>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</si>
  <si>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</si>
  <si>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</si>
  <si>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</si>
  <si>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</si>
  <si>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</si>
  <si>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</si>
  <si>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</si>
  <si>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</si>
  <si>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</si>
  <si>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</si>
  <si>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</si>
  <si>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</si>
  <si>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</si>
  <si>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</si>
  <si>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</si>
  <si>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</si>
  <si>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</si>
  <si>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</si>
  <si>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</si>
  <si>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</si>
  <si>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</si>
  <si>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</si>
  <si>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</si>
  <si>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</si>
  <si>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</si>
  <si>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</si>
  <si>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</si>
  <si>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</si>
  <si>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</si>
  <si>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</si>
  <si>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</si>
  <si>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</si>
  <si>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</si>
  <si>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</si>
  <si>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</si>
  <si>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</si>
  <si>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</si>
  <si>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</si>
  <si>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</si>
  <si>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</si>
  <si>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</si>
  <si>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</si>
  <si>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</si>
  <si>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</si>
  <si>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</si>
  <si>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</si>
  <si>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</si>
  <si>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</si>
  <si>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</si>
  <si>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</si>
  <si>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</si>
  <si>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</si>
  <si>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</si>
  <si>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</si>
  <si>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</si>
  <si>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</si>
  <si>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</si>
  <si>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</si>
  <si>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</si>
  <si>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</si>
  <si>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</si>
  <si>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</si>
  <si>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</si>
  <si>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</si>
  <si>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</si>
  <si>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</si>
  <si>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</si>
  <si>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</si>
  <si>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</si>
  <si>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</si>
  <si>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</si>
  <si>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</si>
  <si>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</si>
  <si>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</si>
  <si>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</si>
  <si>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</si>
  <si>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</si>
  <si>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</si>
  <si>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</si>
  <si>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</si>
  <si>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</si>
  <si>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</si>
  <si>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</si>
  <si>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</si>
  <si>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</si>
  <si>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</si>
  <si>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</si>
  <si>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</si>
  <si>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</si>
  <si>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</si>
  <si>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</si>
  <si>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</si>
  <si>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</si>
  <si>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</si>
  <si>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</si>
  <si>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</si>
  <si>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</si>
  <si>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</si>
  <si>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</si>
  <si>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</si>
  <si>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</si>
  <si>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</si>
  <si>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</si>
  <si>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</si>
  <si>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</si>
  <si>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</si>
  <si>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</si>
  <si>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</si>
  <si>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</si>
  <si>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</si>
  <si>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</si>
  <si>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</si>
  <si>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</si>
  <si>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</si>
  <si>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</si>
  <si>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</si>
  <si>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</si>
  <si>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</si>
  <si>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</si>
  <si>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</si>
  <si>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</si>
  <si>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</si>
  <si>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</si>
  <si>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</si>
  <si>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</si>
  <si>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</si>
  <si>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</si>
  <si>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</si>
  <si>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</si>
  <si>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</si>
  <si>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</si>
  <si>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</si>
  <si>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</si>
  <si>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</si>
  <si>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</si>
  <si>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</si>
  <si>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</si>
  <si>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</si>
  <si>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</si>
  <si>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</si>
  <si>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</si>
  <si>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</si>
  <si>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</si>
  <si>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</si>
  <si>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</si>
  <si>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</si>
  <si>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</si>
  <si>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</si>
  <si>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</si>
  <si>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</si>
  <si>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</si>
  <si>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</si>
  <si>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</si>
  <si>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</si>
  <si>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</si>
  <si>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</si>
  <si>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</si>
  <si>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</si>
  <si>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</si>
  <si>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</si>
  <si>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</si>
  <si>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</si>
  <si>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</si>
  <si>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</si>
  <si>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</si>
  <si>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</si>
  <si>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</si>
  <si>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</si>
  <si>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</si>
  <si>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</si>
  <si>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</si>
  <si>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</si>
  <si>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</si>
  <si>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</si>
  <si>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</si>
  <si>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</si>
  <si>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</si>
  <si>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</si>
  <si>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</si>
  <si>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</si>
  <si>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</si>
  <si>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</si>
  <si>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</si>
  <si>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</si>
  <si>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</si>
  <si>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</si>
  <si>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</si>
  <si>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</si>
  <si>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</si>
  <si>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</si>
  <si>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</si>
  <si>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</si>
  <si>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</si>
  <si>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</si>
  <si>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</si>
  <si>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</si>
  <si>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</si>
  <si>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</si>
  <si>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</si>
  <si>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</si>
  <si>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</si>
  <si>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</si>
  <si>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</si>
  <si>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</si>
  <si>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</si>
  <si>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</si>
  <si>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</si>
  <si>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</si>
  <si>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</si>
  <si>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</si>
  <si>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</si>
  <si>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</si>
  <si>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</si>
  <si>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</si>
  <si>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</si>
  <si>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</si>
  <si>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</si>
  <si>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</si>
  <si>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</si>
  <si>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</si>
  <si>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</si>
  <si>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</si>
  <si>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</si>
  <si>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</si>
  <si>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</si>
  <si>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</si>
  <si>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</si>
  <si>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</si>
  <si>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</si>
  <si>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</si>
  <si>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</si>
  <si>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</si>
  <si>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</si>
  <si>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</si>
  <si>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</si>
  <si>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</si>
  <si>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</si>
  <si>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</si>
  <si>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</si>
  <si>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</si>
  <si>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</si>
  <si>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</si>
  <si>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</si>
  <si>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</si>
  <si>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</si>
  <si>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</si>
  <si>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</si>
  <si>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</si>
  <si>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</si>
  <si>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</si>
  <si>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</si>
  <si>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</si>
  <si>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</si>
  <si>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</si>
  <si>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</si>
  <si>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</si>
  <si>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</si>
  <si>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</si>
  <si>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</si>
  <si>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</si>
  <si>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</si>
  <si>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</si>
  <si>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</si>
  <si>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</si>
  <si>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</si>
  <si>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</si>
  <si>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</si>
  <si>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</si>
  <si>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</si>
  <si>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</si>
  <si>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</si>
  <si>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</si>
  <si>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</si>
  <si>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</si>
  <si>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</si>
  <si>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</si>
  <si>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</si>
  <si>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</si>
  <si>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</si>
  <si>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</si>
  <si>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</si>
  <si>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</si>
  <si>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</si>
  <si>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</si>
  <si>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</si>
  <si>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</si>
  <si>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</si>
  <si>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</si>
  <si>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</si>
  <si>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</si>
  <si>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</si>
  <si>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</si>
  <si>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</si>
  <si>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</si>
  <si>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</si>
  <si>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</si>
  <si>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</si>
  <si>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</si>
  <si>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</si>
  <si>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</si>
  <si>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</si>
  <si>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</si>
  <si>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</si>
  <si>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</si>
  <si>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</si>
  <si>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</si>
  <si>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</si>
  <si>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</si>
  <si>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</si>
  <si>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</si>
  <si>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</si>
  <si>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</si>
  <si>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</si>
  <si>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</si>
  <si>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</si>
  <si>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</si>
  <si>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</si>
  <si>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</si>
  <si>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</si>
  <si>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</si>
  <si>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</si>
  <si>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</si>
  <si>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</si>
  <si>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</si>
  <si>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</si>
  <si>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</si>
  <si>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</si>
  <si>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</si>
  <si>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</si>
  <si>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</si>
  <si>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</si>
  <si>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</si>
  <si>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</si>
  <si>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</si>
  <si>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</si>
  <si>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</si>
  <si>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</si>
  <si>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</si>
  <si>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</si>
  <si>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</si>
  <si>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</si>
  <si>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</si>
  <si>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</si>
  <si>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</si>
  <si>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</si>
  <si>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</si>
  <si>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</si>
  <si>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</si>
  <si>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</si>
  <si>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</si>
  <si>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</si>
  <si>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</si>
  <si>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</si>
  <si>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</si>
  <si>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</si>
  <si>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</si>
  <si>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</si>
  <si>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</si>
  <si>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</si>
  <si>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</si>
  <si>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</si>
  <si>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</si>
  <si>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</si>
  <si>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</si>
  <si>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</si>
  <si>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</si>
  <si>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</si>
  <si>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</si>
  <si>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</si>
  <si>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</si>
  <si>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</si>
  <si>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</si>
  <si>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</si>
  <si>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</si>
  <si>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</si>
  <si>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</si>
  <si>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</si>
  <si>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</si>
  <si>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</si>
  <si>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</si>
  <si>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</si>
  <si>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</si>
  <si>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</si>
  <si>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</si>
  <si>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</si>
  <si>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</si>
  <si>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</si>
  <si>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</si>
  <si>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</si>
  <si>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</si>
  <si>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</si>
  <si>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</si>
  <si>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</si>
  <si>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</si>
  <si>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</si>
  <si>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</si>
  <si>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</si>
  <si>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</si>
  <si>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</si>
  <si>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</si>
  <si>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</si>
  <si>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</si>
  <si>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</si>
  <si>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</si>
  <si>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</si>
  <si>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</si>
  <si>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</si>
  <si>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</si>
  <si>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</si>
  <si>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</si>
  <si>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</si>
  <si>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</si>
  <si>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</si>
  <si>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</si>
  <si>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</si>
  <si>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</si>
  <si>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</si>
  <si>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</si>
  <si>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</si>
  <si>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</si>
  <si>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</si>
  <si>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</si>
  <si>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</si>
  <si>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</si>
  <si>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</si>
  <si>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</si>
  <si>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</si>
  <si>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</si>
  <si>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</si>
  <si>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</si>
  <si>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</si>
  <si>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</si>
  <si>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</si>
  <si>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</si>
  <si>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</si>
  <si>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</si>
  <si>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</si>
  <si>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</si>
  <si>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</si>
  <si>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</si>
  <si>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</si>
  <si>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</si>
  <si>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</si>
  <si>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</si>
  <si>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</si>
  <si>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</si>
  <si>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</si>
  <si>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</si>
  <si>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</si>
  <si>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</si>
  <si>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</si>
  <si>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</si>
  <si>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</si>
  <si>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</si>
  <si>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</si>
  <si>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</si>
  <si>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</si>
  <si>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</si>
  <si>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</si>
  <si>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</si>
  <si>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</si>
  <si>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</si>
  <si>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</si>
  <si>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</si>
  <si>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</si>
  <si>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</si>
  <si>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</si>
  <si>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</si>
  <si>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</si>
  <si>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</si>
  <si>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</si>
  <si>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</si>
  <si>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</si>
  <si>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</si>
  <si>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</si>
  <si>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</si>
  <si>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</si>
  <si>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</si>
  <si>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</si>
  <si>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</si>
  <si>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</si>
  <si>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</si>
  <si>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</si>
  <si>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</si>
  <si>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</si>
  <si>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</si>
  <si>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</si>
  <si>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</si>
  <si>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</si>
  <si>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</si>
  <si>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</si>
  <si>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</si>
  <si>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</si>
  <si>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</si>
  <si>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</si>
  <si>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</si>
  <si>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</si>
  <si>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</si>
  <si>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</si>
  <si>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</si>
  <si>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</si>
  <si>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</si>
  <si>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</si>
  <si>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</si>
  <si>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</si>
  <si>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</si>
  <si>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</si>
  <si>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</si>
  <si>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</si>
  <si>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</si>
  <si>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</si>
  <si>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</si>
  <si>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</si>
  <si>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</si>
  <si>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</si>
  <si>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</si>
  <si>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</si>
  <si>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</si>
  <si>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</si>
  <si>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</si>
  <si>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</si>
  <si>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</si>
  <si>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</si>
  <si>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</si>
  <si>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</si>
  <si>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</si>
  <si>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</si>
  <si>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</si>
  <si>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</si>
  <si>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</si>
  <si>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</si>
  <si>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</si>
  <si>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</si>
  <si>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</si>
  <si>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</si>
  <si>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</si>
  <si>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</si>
  <si>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</si>
  <si>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</si>
  <si>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</si>
  <si>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</si>
  <si>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</si>
  <si>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</si>
  <si>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</si>
  <si>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</si>
  <si>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</si>
  <si>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</si>
  <si>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</si>
  <si>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</si>
  <si>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</si>
  <si>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</si>
  <si>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</si>
  <si>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</si>
  <si>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</si>
  <si>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</si>
  <si>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</si>
  <si>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</si>
  <si>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</si>
  <si>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</si>
  <si>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</si>
  <si>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</si>
  <si>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</si>
  <si>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</si>
  <si>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</si>
  <si>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</si>
  <si>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</si>
  <si>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</si>
  <si>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</si>
  <si>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</si>
  <si>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</si>
  <si>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</si>
  <si>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</si>
  <si>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</si>
  <si>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</si>
  <si>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</si>
  <si>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</si>
  <si>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</si>
  <si>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</si>
  <si>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</si>
  <si>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</si>
  <si>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</si>
  <si>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</si>
  <si>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</si>
  <si>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</si>
  <si>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</si>
  <si>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</si>
  <si>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</si>
  <si>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</si>
  <si>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</si>
  <si>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</si>
  <si>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</si>
  <si>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</si>
  <si>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</si>
  <si>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</si>
  <si>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</si>
  <si>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</si>
  <si>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</si>
  <si>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</si>
  <si>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</si>
  <si>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</si>
  <si>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</si>
  <si>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</si>
  <si>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</si>
  <si>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</si>
  <si>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</si>
  <si>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</si>
  <si>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</si>
  <si>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</si>
  <si>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</si>
  <si>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</si>
  <si>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</si>
  <si>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</si>
  <si>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</si>
  <si>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</si>
  <si>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</si>
  <si>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</si>
  <si>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</si>
  <si>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</si>
  <si>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</si>
  <si>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</si>
  <si>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</si>
  <si>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</si>
  <si>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</si>
  <si>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</si>
  <si>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</si>
  <si>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</si>
  <si>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</si>
  <si>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</si>
  <si>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</si>
  <si>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</si>
  <si>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</si>
  <si>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</si>
  <si>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</si>
  <si>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</si>
  <si>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</si>
  <si>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</si>
  <si>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</si>
  <si>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</si>
  <si>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</si>
  <si>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</si>
  <si>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</si>
  <si>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</si>
  <si>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</si>
  <si>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</si>
  <si>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</si>
  <si>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</si>
  <si>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</si>
  <si>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</si>
  <si>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</si>
  <si>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</si>
  <si>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</si>
  <si>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</si>
  <si>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</si>
  <si>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</si>
  <si>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</si>
  <si>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</si>
  <si>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</si>
  <si>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</si>
  <si>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</si>
  <si>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</si>
  <si>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</si>
  <si>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</si>
  <si>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</si>
  <si>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</si>
  <si>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</si>
  <si>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</si>
  <si>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</si>
  <si>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</si>
  <si>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</si>
  <si>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</si>
  <si>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</si>
  <si>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</si>
  <si>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</si>
  <si>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</si>
  <si>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</si>
  <si>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</si>
  <si>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</si>
  <si>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</si>
  <si>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</si>
  <si>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</si>
  <si>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</si>
  <si>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</si>
  <si>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</si>
  <si>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</si>
  <si>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</si>
  <si>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</si>
  <si>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</si>
  <si>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</si>
  <si>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</si>
  <si>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</si>
  <si>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</si>
  <si>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</si>
  <si>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</si>
  <si>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</si>
  <si>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</si>
  <si>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</si>
  <si>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</si>
  <si>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</si>
  <si>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</si>
  <si>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</si>
  <si>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</si>
  <si>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</si>
  <si>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</si>
  <si>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</si>
  <si>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</si>
  <si>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</si>
  <si>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</si>
  <si>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</si>
  <si>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</si>
  <si>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</si>
  <si>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</si>
  <si>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</si>
  <si>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</si>
  <si>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</si>
  <si>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</si>
  <si>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</si>
  <si>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</si>
  <si>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</si>
  <si>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</si>
  <si>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</si>
  <si>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</si>
  <si>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</si>
  <si>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</si>
  <si>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</si>
  <si>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</si>
  <si>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</si>
  <si>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</si>
  <si>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</si>
  <si>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</si>
  <si>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</si>
  <si>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</si>
  <si>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</si>
  <si>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</si>
  <si>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</si>
  <si>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</si>
  <si>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</si>
  <si>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</si>
  <si>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</si>
  <si>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</si>
  <si>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</si>
  <si>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</si>
  <si>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</si>
  <si>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</si>
  <si>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</si>
  <si>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</si>
  <si>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</si>
  <si>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</si>
  <si>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</si>
  <si>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</si>
  <si>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</si>
  <si>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</si>
  <si>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</si>
  <si>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</si>
  <si>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</si>
  <si>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</si>
  <si>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</si>
  <si>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</si>
  <si>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</si>
  <si>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</si>
  <si>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</si>
  <si>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</si>
  <si>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</si>
  <si>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</si>
  <si>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</si>
  <si>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</si>
  <si>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</si>
  <si>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</si>
  <si>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</si>
  <si>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</si>
  <si>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</si>
  <si>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</si>
  <si>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</si>
  <si>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</si>
  <si>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</si>
  <si>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</si>
  <si>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</si>
  <si>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</si>
  <si>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</si>
  <si>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</si>
  <si>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</si>
  <si>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</si>
  <si>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</si>
  <si>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</si>
  <si>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</si>
  <si>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</si>
  <si>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</si>
  <si>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</si>
  <si>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</si>
  <si>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</si>
  <si>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</si>
  <si>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</si>
  <si>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</si>
  <si>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</si>
  <si>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</si>
  <si>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</si>
  <si>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</si>
  <si>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</si>
  <si>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</si>
  <si>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</si>
  <si>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</si>
  <si>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</si>
  <si>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</si>
  <si>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</si>
  <si>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</si>
  <si>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</si>
  <si>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</si>
  <si>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</si>
  <si>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</si>
  <si>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</si>
  <si>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</si>
  <si>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</si>
  <si>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</si>
  <si>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</si>
  <si>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</si>
  <si>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</si>
  <si>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</si>
  <si>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</si>
  <si>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</si>
  <si>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</si>
  <si>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</si>
  <si>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</si>
  <si>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</si>
  <si>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</si>
  <si>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</si>
  <si>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</si>
  <si>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</si>
  <si>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</si>
  <si>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</si>
  <si>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</si>
  <si>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</si>
  <si>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</si>
  <si>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</si>
  <si>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</si>
  <si>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</si>
  <si>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</si>
  <si>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</si>
  <si>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</si>
  <si>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</si>
  <si>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</si>
  <si>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</si>
  <si>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</si>
  <si>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</si>
  <si>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</si>
  <si>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</si>
  <si>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</si>
  <si>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</si>
  <si>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</si>
  <si>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</si>
  <si>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</si>
  <si>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</si>
  <si>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</si>
  <si>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</si>
  <si>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</si>
  <si>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</si>
  <si>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</si>
  <si>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</si>
  <si>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</si>
  <si>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</si>
  <si>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</si>
  <si>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</si>
  <si>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</si>
  <si>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</si>
  <si>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</si>
  <si>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</si>
  <si>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</si>
  <si>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</si>
  <si>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</si>
  <si>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</si>
  <si>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</si>
  <si>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</si>
  <si>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</si>
  <si>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</si>
  <si>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</si>
  <si>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</si>
  <si>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</si>
  <si>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</si>
  <si>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</si>
  <si>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</si>
  <si>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</si>
  <si>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</si>
  <si>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</si>
  <si>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</si>
  <si>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</si>
  <si>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</si>
  <si>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</si>
  <si>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</si>
  <si>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</si>
  <si>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</si>
  <si>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</si>
  <si>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</si>
  <si>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</si>
  <si>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</si>
  <si>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</si>
  <si>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</si>
  <si>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</si>
  <si>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</si>
  <si>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</si>
  <si>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</si>
  <si>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</si>
  <si>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</si>
  <si>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</si>
  <si>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</si>
  <si>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</si>
  <si>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</si>
  <si>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</si>
  <si>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</si>
  <si>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</si>
  <si>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</si>
  <si>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</si>
  <si>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</si>
  <si>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</si>
  <si>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</si>
  <si>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</si>
  <si>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</si>
  <si>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</si>
  <si>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</si>
  <si>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</si>
  <si>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</si>
  <si>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</si>
  <si>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</si>
  <si>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</si>
  <si>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</si>
  <si>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</si>
  <si>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</si>
  <si>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</si>
  <si>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</si>
  <si>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</si>
  <si>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</si>
  <si>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</si>
  <si>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</si>
  <si>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</si>
  <si>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</si>
  <si>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</si>
  <si>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</si>
  <si>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</si>
  <si>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</si>
  <si>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</si>
  <si>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</si>
  <si>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</si>
  <si>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</si>
  <si>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</si>
  <si>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</si>
  <si>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</si>
  <si>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</si>
  <si>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</si>
  <si>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</si>
  <si>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</si>
  <si>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</si>
  <si>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</si>
  <si>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</si>
  <si>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</si>
  <si>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</si>
  <si>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</si>
  <si>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</si>
  <si>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</si>
  <si>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</si>
  <si>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</si>
  <si>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</si>
  <si>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</si>
  <si>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</si>
  <si>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</si>
  <si>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</si>
  <si>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</si>
  <si>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</si>
  <si>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</si>
  <si>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</si>
  <si>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</si>
  <si>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</si>
  <si>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</si>
  <si>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</si>
  <si>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</si>
  <si>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</si>
  <si>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</si>
  <si>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</si>
  <si>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</si>
  <si>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</si>
  <si>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</si>
  <si>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</si>
  <si>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</si>
  <si>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</si>
  <si>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</si>
  <si>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</si>
  <si>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</si>
  <si>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</si>
  <si>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</si>
  <si>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</si>
  <si>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</si>
  <si>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</si>
  <si>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</si>
  <si>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</si>
  <si>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</si>
  <si>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</si>
  <si>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</si>
  <si>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</si>
  <si>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</si>
  <si>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</si>
  <si>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</si>
  <si>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</si>
  <si>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</si>
  <si>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</si>
  <si>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</si>
  <si>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</si>
  <si>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</si>
  <si>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</si>
  <si>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</si>
  <si>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</si>
  <si>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</si>
  <si>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</si>
  <si>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</si>
  <si>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</si>
  <si>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</si>
  <si>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</si>
  <si>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</si>
  <si>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</si>
  <si>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</si>
  <si>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</si>
  <si>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</si>
  <si>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</si>
  <si>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</si>
  <si>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</si>
  <si>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</si>
  <si>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</si>
  <si>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</si>
  <si>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</si>
  <si>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</si>
  <si>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</si>
  <si>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</si>
  <si>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</si>
  <si>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</si>
  <si>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</si>
  <si>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</si>
  <si>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</si>
  <si>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</si>
  <si>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</si>
  <si>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</si>
  <si>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</si>
  <si>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</si>
  <si>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</si>
  <si>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</si>
  <si>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</si>
  <si>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</si>
  <si>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</si>
  <si>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</si>
  <si>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</si>
  <si>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</si>
  <si>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</si>
  <si>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</si>
  <si>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</si>
  <si>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</si>
  <si>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</si>
  <si>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</si>
  <si>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</si>
  <si>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</si>
  <si>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</si>
  <si>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</si>
  <si>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</si>
  <si>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</si>
  <si>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</si>
  <si>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</si>
  <si>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</si>
  <si>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</si>
  <si>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</si>
  <si>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</si>
  <si>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</si>
  <si>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</si>
  <si>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</si>
  <si>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</si>
  <si>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</si>
  <si>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</si>
  <si>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</si>
  <si>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</si>
  <si>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</si>
  <si>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</si>
  <si>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</si>
  <si>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</si>
  <si>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</si>
  <si>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</si>
  <si>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</si>
  <si>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</si>
  <si>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</si>
  <si>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</si>
  <si>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</si>
  <si>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</si>
  <si>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</si>
  <si>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</si>
  <si>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</si>
  <si>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</si>
  <si>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</si>
  <si>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</si>
  <si>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</si>
  <si>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</si>
  <si>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</si>
  <si>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</si>
  <si>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</si>
  <si>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</si>
  <si>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</si>
  <si>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</si>
  <si>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</si>
  <si>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</si>
  <si>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</si>
  <si>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</si>
  <si>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</si>
  <si>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</si>
  <si>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</si>
  <si>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</si>
  <si>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</si>
  <si>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</si>
  <si>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</si>
  <si>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</si>
  <si>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</si>
  <si>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</si>
  <si>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</si>
  <si>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</si>
  <si>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</si>
  <si>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</si>
  <si>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</si>
  <si>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</si>
  <si>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</si>
  <si>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</si>
  <si>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</si>
  <si>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</si>
  <si>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</si>
  <si>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</si>
  <si>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</si>
  <si>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</si>
  <si>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</si>
  <si>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</si>
  <si>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</si>
  <si>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</si>
  <si>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</si>
  <si>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</si>
  <si>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</si>
  <si>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</si>
  <si>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</si>
  <si>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</si>
  <si>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</si>
  <si>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</si>
  <si>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</si>
  <si>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</si>
  <si>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</si>
  <si>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</si>
  <si>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</si>
  <si>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</si>
  <si>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</si>
  <si>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</si>
  <si>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</si>
  <si>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</si>
  <si>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</si>
  <si>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</si>
  <si>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</si>
  <si>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</si>
  <si>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</si>
  <si>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</si>
  <si>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</si>
  <si>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</si>
  <si>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</si>
  <si>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</si>
  <si>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</si>
  <si>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</si>
  <si>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</si>
  <si>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</si>
  <si>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</si>
  <si>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</si>
  <si>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</si>
  <si>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</si>
  <si>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</si>
  <si>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</si>
  <si>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</si>
  <si>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</si>
  <si>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</si>
  <si>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</si>
  <si>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</si>
  <si>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</si>
  <si>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</si>
  <si>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</si>
  <si>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</si>
  <si>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</si>
  <si>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</si>
  <si>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</si>
  <si>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</si>
  <si>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</si>
  <si>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</si>
  <si>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</si>
  <si>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</si>
  <si>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</si>
  <si>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</si>
  <si>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</si>
  <si>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</si>
  <si>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</si>
  <si>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</si>
  <si>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</si>
  <si>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</si>
  <si>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</si>
  <si>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</si>
  <si>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</si>
  <si>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</si>
  <si>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</si>
  <si>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</si>
  <si>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</si>
  <si>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</si>
  <si>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</si>
  <si>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</si>
  <si>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</si>
  <si>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</si>
  <si>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</si>
  <si>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</si>
  <si>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</si>
  <si>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</si>
  <si>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</si>
  <si>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</si>
  <si>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</si>
  <si>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</si>
  <si>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</si>
  <si>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</si>
  <si>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</si>
  <si>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</si>
  <si>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</si>
  <si>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</si>
  <si>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</si>
  <si>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</si>
  <si>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</si>
  <si>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</si>
  <si>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</si>
  <si>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</si>
  <si>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</si>
  <si>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</si>
  <si>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</si>
  <si>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</si>
  <si>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</si>
  <si>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</si>
  <si>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</si>
  <si>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</si>
  <si>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</si>
  <si>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</si>
  <si>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</si>
  <si>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</si>
  <si>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</si>
  <si>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</si>
  <si>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</si>
  <si>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</si>
  <si>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</si>
  <si>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</si>
  <si>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</si>
  <si>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</si>
  <si>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</si>
  <si>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</si>
  <si>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</si>
  <si>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</si>
  <si>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</si>
  <si>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</si>
  <si>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</si>
  <si>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</si>
  <si>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</si>
  <si>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</si>
  <si>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</si>
  <si>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</si>
  <si>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</si>
  <si>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</si>
  <si>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</si>
  <si>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</si>
  <si>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</si>
  <si>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</si>
  <si>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</si>
  <si>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</si>
  <si>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</si>
  <si>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</si>
  <si>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</si>
  <si>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</si>
  <si>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</si>
  <si>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</si>
  <si>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</si>
  <si>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</si>
  <si>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</si>
  <si>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</si>
  <si>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</si>
  <si>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</si>
  <si>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</si>
  <si>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</si>
  <si>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</si>
  <si>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</si>
  <si>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</si>
  <si>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</si>
  <si>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</si>
  <si>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</si>
  <si>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</si>
  <si>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</si>
  <si>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</si>
  <si>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</si>
  <si>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</si>
  <si>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</si>
  <si>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</si>
  <si>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</si>
  <si>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</si>
  <si>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</si>
  <si>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</si>
  <si>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</si>
  <si>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</si>
  <si>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</si>
  <si>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</si>
  <si>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</si>
  <si>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</si>
  <si>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</si>
  <si>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</si>
  <si>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</si>
  <si>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</si>
  <si>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</si>
  <si>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</si>
  <si>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</si>
  <si>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</si>
  <si>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</si>
  <si>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</si>
  <si>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</si>
  <si>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</si>
  <si>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</si>
  <si>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</si>
  <si>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</si>
  <si>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</si>
  <si>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</si>
  <si>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</si>
  <si>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</si>
  <si>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</si>
  <si>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</si>
  <si>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</si>
  <si>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</si>
  <si>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</si>
  <si>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</si>
  <si>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</si>
  <si>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</si>
  <si>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</si>
  <si>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</si>
  <si>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</si>
  <si>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</si>
  <si>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</si>
  <si>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</si>
  <si>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</si>
  <si>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</si>
  <si>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</si>
  <si>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</si>
  <si>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</si>
  <si>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</si>
  <si>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</si>
  <si>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</si>
  <si>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</si>
  <si>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</si>
  <si>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</si>
  <si>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</si>
  <si>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</si>
  <si>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</si>
  <si>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</si>
  <si>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</si>
  <si>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</si>
  <si>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</si>
  <si>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</si>
  <si>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</si>
  <si>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</si>
  <si>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</si>
  <si>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</si>
  <si>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</si>
  <si>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</si>
  <si>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</si>
  <si>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</si>
  <si>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</si>
  <si>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</si>
  <si>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</si>
  <si>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</si>
  <si>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</si>
  <si>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</si>
  <si>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</si>
  <si>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</si>
  <si>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</si>
  <si>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</si>
  <si>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</si>
  <si>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</si>
  <si>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</si>
  <si>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</si>
  <si>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</si>
  <si>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</si>
  <si>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</si>
  <si>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</si>
  <si>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</si>
  <si>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</si>
  <si>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</si>
  <si>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</si>
  <si>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</si>
  <si>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</si>
  <si>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</si>
  <si>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</si>
  <si>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</si>
  <si>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</si>
  <si>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</si>
  <si>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</si>
  <si>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</si>
  <si>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</si>
  <si>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</si>
  <si>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</si>
  <si>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</si>
  <si>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</si>
  <si>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</si>
  <si>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</si>
  <si>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</si>
  <si>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</si>
  <si>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</si>
  <si>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</si>
  <si>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</si>
  <si>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</si>
  <si>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</si>
  <si>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</si>
  <si>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</si>
  <si>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</si>
  <si>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</si>
  <si>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</si>
  <si>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</si>
  <si>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</si>
  <si>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</si>
  <si>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</si>
  <si>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</si>
  <si>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</si>
  <si>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</si>
  <si>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</si>
  <si>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</si>
  <si>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</si>
  <si>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</si>
  <si>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</si>
  <si>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</si>
  <si>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</si>
  <si>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</si>
  <si>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</si>
  <si>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</si>
  <si>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</si>
  <si>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</si>
  <si>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</si>
  <si>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</si>
  <si>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</si>
  <si>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</si>
  <si>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</si>
  <si>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</si>
  <si>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</si>
  <si>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</si>
  <si>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</si>
  <si>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</si>
  <si>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</si>
  <si>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</si>
  <si>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</si>
  <si>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</si>
  <si>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</si>
  <si>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</si>
  <si>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</si>
  <si>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</si>
  <si>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</si>
  <si>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</si>
  <si>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</si>
  <si>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</si>
  <si>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</si>
  <si>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</si>
  <si>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</si>
  <si>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</si>
  <si>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</si>
  <si>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</si>
  <si>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</si>
  <si>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</si>
  <si>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</si>
  <si>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</si>
  <si>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</si>
  <si>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</si>
  <si>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</si>
  <si>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</si>
  <si>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</si>
  <si>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</si>
  <si>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</si>
  <si>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</si>
  <si>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</si>
  <si>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</si>
  <si>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</si>
  <si>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</si>
  <si>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</si>
  <si>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</si>
  <si>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</si>
  <si>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</si>
  <si>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</si>
  <si>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</si>
  <si>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</si>
  <si>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</si>
  <si>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</si>
  <si>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</si>
  <si>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</si>
  <si>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</si>
  <si>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</si>
  <si>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</si>
  <si>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</si>
  <si>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</si>
  <si>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</si>
  <si>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</si>
  <si>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</si>
  <si>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</si>
  <si>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</si>
  <si>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</si>
  <si>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</si>
  <si>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</si>
  <si>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</si>
  <si>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</si>
  <si>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</si>
  <si>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</si>
  <si>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</si>
  <si>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</si>
  <si>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</si>
  <si>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</si>
  <si>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</si>
  <si>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</si>
  <si>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</si>
  <si>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</si>
  <si>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</si>
  <si>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</si>
  <si>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</si>
  <si>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</si>
  <si>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</si>
  <si>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</si>
  <si>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</si>
  <si>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</si>
  <si>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</si>
  <si>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</si>
  <si>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</si>
  <si>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</si>
  <si>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</si>
  <si>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</si>
  <si>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</si>
  <si>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</si>
  <si>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</si>
  <si>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</si>
  <si>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</si>
  <si>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</si>
  <si>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</si>
  <si>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</si>
  <si>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</si>
  <si>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</si>
  <si>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</si>
  <si>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</si>
  <si>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</si>
  <si>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</si>
  <si>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</si>
  <si>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</si>
  <si>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</si>
  <si>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</si>
  <si>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</si>
  <si>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</si>
  <si>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</si>
  <si>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</si>
  <si>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</si>
  <si>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</si>
  <si>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</si>
  <si>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</si>
  <si>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</si>
  <si>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</si>
  <si>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</si>
  <si>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</si>
  <si>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</si>
  <si>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</si>
  <si>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</si>
  <si>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</si>
  <si>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</si>
  <si>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</si>
  <si>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</si>
  <si>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</si>
  <si>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</si>
  <si>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</si>
  <si>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</si>
  <si>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</si>
  <si>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</si>
  <si>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</si>
  <si>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</si>
  <si>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</si>
  <si>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</si>
  <si>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</si>
  <si>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</si>
  <si>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</si>
  <si>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</si>
  <si>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</si>
  <si>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</si>
  <si>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</si>
  <si>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</si>
  <si>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</si>
  <si>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</si>
  <si>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</si>
  <si>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</si>
  <si>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</si>
  <si>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</si>
  <si>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</si>
  <si>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</si>
  <si>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</si>
  <si>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</si>
  <si>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</si>
  <si>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</si>
  <si>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</si>
  <si>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</si>
  <si>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</si>
  <si>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</si>
  <si>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</si>
  <si>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</si>
  <si>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</si>
  <si>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</si>
  <si>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</si>
  <si>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</si>
  <si>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</si>
  <si>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</si>
  <si>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</si>
  <si>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</si>
  <si>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</si>
  <si>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</si>
  <si>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</si>
  <si>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</si>
  <si>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</si>
  <si>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</si>
  <si>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</si>
  <si>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</si>
  <si>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</si>
  <si>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</si>
  <si>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</si>
  <si>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</si>
  <si>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</si>
  <si>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</si>
  <si>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</si>
  <si>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</si>
  <si>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</si>
  <si>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</si>
  <si>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</si>
  <si>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</si>
  <si>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</si>
  <si>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</si>
  <si>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</si>
  <si>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</si>
  <si>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</si>
  <si>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</si>
  <si>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</si>
  <si>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</si>
  <si>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</si>
  <si>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</si>
  <si>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</si>
  <si>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</si>
  <si>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</si>
  <si>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</si>
  <si>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</si>
  <si>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</si>
  <si>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</si>
  <si>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</si>
  <si>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</si>
  <si>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</si>
  <si>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</si>
  <si>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</si>
  <si>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</si>
  <si>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</si>
  <si>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</si>
  <si>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</si>
  <si>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</si>
  <si>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</si>
  <si>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</si>
  <si>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</si>
  <si>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</si>
  <si>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</si>
  <si>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</si>
  <si>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</si>
  <si>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</si>
  <si>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</si>
  <si>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</si>
  <si>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</si>
  <si>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</si>
  <si>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</si>
  <si>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</si>
  <si>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</si>
  <si>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</si>
  <si>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</si>
  <si>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</si>
  <si>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</si>
  <si>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</si>
  <si>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</si>
  <si>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</si>
  <si>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</si>
  <si>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</si>
  <si>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</si>
  <si>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</si>
  <si>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</si>
  <si>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</si>
  <si>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</si>
  <si>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</si>
  <si>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</si>
  <si>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</si>
  <si>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</si>
  <si>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</si>
  <si>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</si>
  <si>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</si>
  <si>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</si>
  <si>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</si>
  <si>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</si>
  <si>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</si>
  <si>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</si>
  <si>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</si>
  <si>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</si>
  <si>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</si>
  <si>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</si>
  <si>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</si>
  <si>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</si>
  <si>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</si>
  <si>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</si>
  <si>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</si>
  <si>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</si>
  <si>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</si>
  <si>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</si>
  <si>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</si>
  <si>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</si>
  <si>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</si>
  <si>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</si>
  <si>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</si>
  <si>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</si>
  <si>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</si>
  <si>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</si>
  <si>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</si>
  <si>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</si>
  <si>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</si>
  <si>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</si>
  <si>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</si>
  <si>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</si>
  <si>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</si>
  <si>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</si>
  <si>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</si>
  <si>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</si>
  <si>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</si>
  <si>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</si>
  <si>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</si>
  <si>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</si>
  <si>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</si>
  <si>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</si>
  <si>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</si>
  <si>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</si>
  <si>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</si>
  <si>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</si>
  <si>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</si>
  <si>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</si>
  <si>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</si>
  <si>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</si>
  <si>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</si>
  <si>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</si>
  <si>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</si>
  <si>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</si>
  <si>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</si>
  <si>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</si>
  <si>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</si>
  <si>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</si>
  <si>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</si>
  <si>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</si>
  <si>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</si>
  <si>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</si>
  <si>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</si>
  <si>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</si>
  <si>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</si>
  <si>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</si>
  <si>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</si>
  <si>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</si>
  <si>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</si>
  <si>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</si>
  <si>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</si>
  <si>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</si>
  <si>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</si>
  <si>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</si>
  <si>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</si>
  <si>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</si>
  <si>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</si>
  <si>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</si>
  <si>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</si>
  <si>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</si>
  <si>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</si>
  <si>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</si>
  <si>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</si>
  <si>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</si>
  <si>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</si>
  <si>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</si>
  <si>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</si>
  <si>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</si>
  <si>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</si>
  <si>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</si>
  <si>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</si>
  <si>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</si>
  <si>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</si>
  <si>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</si>
  <si>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</si>
  <si>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</si>
  <si>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</si>
  <si>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</si>
  <si>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</si>
  <si>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</si>
  <si>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</si>
  <si>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</si>
  <si>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</si>
  <si>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</si>
  <si>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</si>
  <si>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</si>
  <si>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</si>
  <si>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</si>
  <si>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</si>
  <si>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</si>
  <si>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</si>
  <si>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</si>
  <si>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</si>
  <si>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</si>
  <si>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</si>
  <si>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</si>
  <si>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</si>
  <si>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</si>
  <si>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</si>
  <si>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</si>
  <si>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</si>
  <si>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</si>
  <si>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</si>
  <si>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</si>
  <si>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</si>
  <si>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</si>
  <si>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</si>
  <si>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</si>
  <si>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</si>
  <si>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</si>
  <si>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</si>
  <si>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</si>
  <si>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</si>
  <si>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</si>
  <si>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</si>
  <si>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</si>
  <si>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</si>
  <si>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</si>
  <si>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</si>
  <si>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</si>
  <si>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</si>
  <si>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</si>
  <si>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</si>
  <si>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</si>
  <si>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</si>
  <si>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</si>
  <si>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</si>
  <si>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</si>
  <si>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</si>
  <si>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</si>
  <si>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</si>
  <si>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</si>
  <si>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</si>
  <si>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</si>
  <si>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</si>
  <si>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</si>
  <si>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</si>
  <si>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</si>
  <si>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</si>
  <si>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</si>
  <si>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</si>
  <si>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</si>
  <si>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</si>
  <si>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</si>
  <si>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</si>
  <si>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</si>
  <si>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</si>
  <si>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</si>
  <si>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</si>
  <si>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</si>
  <si>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</si>
  <si>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</si>
  <si>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</si>
  <si>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</si>
  <si>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</si>
  <si>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</si>
  <si>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</si>
  <si>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</si>
  <si>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</si>
  <si>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</si>
  <si>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</si>
  <si>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</si>
  <si>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</si>
  <si>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</si>
  <si>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</si>
  <si>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</si>
  <si>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</si>
  <si>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</si>
  <si>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</si>
  <si>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</si>
  <si>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</si>
  <si>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</si>
  <si>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</si>
  <si>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</si>
  <si>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</si>
  <si>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</si>
  <si>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</si>
  <si>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</si>
  <si>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</si>
  <si>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</si>
  <si>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</si>
  <si>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</si>
  <si>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</si>
  <si>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</si>
  <si>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</si>
  <si>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</si>
  <si>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</si>
  <si>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</si>
  <si>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</si>
  <si>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</si>
  <si>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</si>
  <si>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</si>
  <si>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</si>
  <si>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</si>
  <si>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</si>
  <si>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</si>
  <si>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</si>
  <si>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</si>
  <si>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</si>
  <si>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</si>
  <si>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</si>
  <si>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</si>
  <si>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</si>
  <si>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</si>
  <si>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</si>
  <si>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</si>
  <si>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</si>
  <si>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</si>
  <si>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</si>
  <si>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</si>
  <si>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</si>
  <si>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</si>
  <si>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</si>
  <si>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</si>
  <si>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</si>
  <si>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</si>
  <si>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</si>
  <si>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</si>
  <si>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</si>
  <si>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</si>
  <si>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</si>
  <si>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</si>
  <si>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</si>
  <si>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</si>
  <si>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</si>
  <si>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</si>
  <si>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</si>
  <si>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</si>
  <si>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</si>
  <si>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</si>
  <si>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</si>
  <si>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</si>
  <si>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</si>
  <si>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</si>
  <si>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</si>
  <si>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</si>
  <si>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</si>
  <si>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</si>
  <si>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</si>
  <si>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</si>
  <si>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</si>
  <si>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</si>
  <si>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</si>
  <si>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</si>
  <si>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</si>
  <si>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</si>
  <si>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</si>
  <si>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</si>
  <si>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</si>
  <si>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</si>
  <si>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</si>
  <si>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</si>
  <si>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</si>
  <si>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</si>
  <si>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</si>
  <si>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</si>
  <si>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</si>
  <si>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</si>
  <si>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</si>
  <si>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</si>
  <si>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</si>
  <si>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</si>
  <si>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</si>
  <si>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</si>
  <si>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</si>
  <si>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</si>
  <si>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</si>
  <si>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</si>
  <si>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</si>
  <si>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</si>
  <si>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</si>
  <si>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</si>
  <si>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</si>
  <si>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</si>
  <si>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</si>
  <si>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</si>
  <si>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</si>
  <si>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</si>
  <si>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</si>
  <si>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</si>
  <si>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</si>
  <si>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</si>
  <si>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</si>
  <si>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</si>
  <si>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</si>
  <si>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</si>
  <si>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</si>
  <si>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</si>
  <si>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</si>
  <si>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</si>
  <si>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</si>
  <si>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</si>
  <si>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</si>
  <si>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</si>
  <si>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</si>
  <si>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</si>
  <si>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</si>
  <si>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</si>
  <si>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</si>
  <si>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</si>
  <si>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</si>
  <si>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</si>
  <si>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</si>
  <si>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</si>
  <si>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</si>
  <si>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</si>
  <si>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</si>
  <si>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</si>
  <si>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</si>
  <si>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</si>
  <si>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</si>
  <si>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</si>
  <si>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</si>
  <si>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</si>
  <si>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</si>
  <si>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</si>
  <si>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</si>
  <si>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</si>
  <si>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</si>
  <si>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</si>
  <si>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</si>
  <si>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</si>
  <si>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</si>
  <si>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</si>
  <si>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</si>
  <si>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</si>
  <si>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</si>
  <si>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</si>
  <si>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</si>
  <si>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</si>
  <si>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</si>
  <si>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</si>
  <si>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</si>
  <si>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</si>
  <si>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</si>
  <si>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</si>
  <si>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</si>
  <si>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</si>
  <si>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</si>
  <si>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</si>
  <si>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</si>
  <si>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</si>
  <si>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</si>
  <si>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</si>
  <si>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</si>
  <si>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</si>
  <si>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</si>
  <si>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</si>
  <si>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</si>
  <si>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</si>
  <si>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</si>
  <si>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</si>
  <si>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</si>
  <si>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</si>
  <si>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</si>
  <si>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</si>
  <si>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</si>
  <si>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</si>
  <si>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</si>
  <si>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</si>
  <si>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</si>
  <si>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</si>
  <si>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</si>
  <si>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</si>
  <si>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</si>
  <si>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</si>
  <si>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</si>
  <si>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</si>
  <si>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</si>
  <si>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</si>
  <si>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</si>
  <si>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</si>
  <si>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</si>
  <si>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</si>
  <si>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</si>
  <si>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</si>
  <si>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</si>
  <si>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</si>
  <si>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</si>
  <si>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</si>
  <si>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</si>
  <si>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</si>
  <si>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</si>
  <si>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</si>
  <si>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</si>
  <si>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</si>
  <si>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</si>
  <si>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</si>
  <si>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</si>
  <si>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</si>
  <si>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</si>
  <si>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</si>
  <si>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</si>
  <si>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</si>
  <si>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</si>
  <si>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</si>
  <si>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</si>
  <si>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</si>
  <si>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</si>
  <si>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</si>
  <si>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</si>
  <si>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</si>
  <si>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</si>
  <si>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</si>
  <si>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</si>
  <si>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</si>
  <si>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</si>
  <si>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</si>
  <si>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</si>
  <si>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</si>
  <si>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</si>
  <si>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</si>
  <si>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</si>
  <si>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</si>
  <si>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</si>
  <si>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</si>
  <si>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</si>
  <si>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</si>
  <si>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</si>
  <si>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</si>
  <si>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</si>
  <si>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</si>
  <si>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</si>
  <si>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</si>
  <si>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</si>
  <si>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</si>
  <si>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</si>
  <si>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</si>
  <si>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</si>
  <si>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</si>
  <si>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</si>
  <si>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</si>
  <si>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</si>
  <si>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</si>
  <si>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</si>
  <si>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</si>
  <si>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</si>
  <si>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</si>
  <si>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</si>
  <si>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</si>
  <si>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</si>
  <si>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</si>
  <si>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</si>
  <si>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</si>
  <si>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</si>
  <si>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</si>
  <si>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</si>
  <si>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</si>
  <si>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</si>
  <si>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</si>
  <si>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</si>
  <si>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</si>
  <si>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</si>
  <si>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</si>
  <si>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</si>
  <si>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</si>
  <si>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</si>
  <si>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</si>
  <si>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</si>
  <si>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</si>
  <si>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</si>
  <si>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</si>
  <si>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</si>
  <si>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</si>
  <si>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</si>
  <si>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</si>
  <si>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</si>
  <si>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</si>
  <si>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</si>
  <si>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</si>
  <si>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</si>
  <si>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</si>
  <si>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</si>
  <si>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</si>
  <si>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</si>
  <si>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</si>
  <si>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</si>
  <si>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</si>
  <si>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</si>
  <si>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</si>
  <si>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</si>
  <si>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</si>
  <si>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</si>
  <si>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</si>
  <si>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</si>
  <si>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</si>
  <si>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</si>
  <si>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</si>
  <si>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</si>
  <si>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</si>
  <si>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</si>
  <si>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</si>
  <si>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</si>
  <si>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</si>
  <si>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</si>
  <si>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</si>
  <si>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</si>
  <si>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</si>
  <si>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</si>
  <si>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</si>
  <si>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</si>
  <si>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</si>
  <si>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</si>
  <si>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</si>
  <si>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</si>
  <si>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</si>
  <si>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</si>
  <si>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</si>
  <si>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</si>
  <si>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</si>
  <si>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</si>
  <si>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</si>
  <si>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</si>
  <si>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</si>
  <si>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</si>
  <si>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</si>
  <si>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</si>
  <si>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</si>
  <si>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</si>
  <si>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</si>
  <si>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</si>
  <si>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</si>
  <si>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</si>
  <si>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</si>
  <si>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</si>
  <si>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</si>
  <si>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</si>
  <si>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</si>
  <si>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</si>
  <si>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</si>
  <si>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</si>
  <si>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</si>
  <si>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</si>
  <si>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</si>
  <si>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</si>
  <si>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</si>
  <si>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</si>
  <si>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</si>
  <si>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</si>
  <si>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</si>
  <si>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</si>
  <si>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</si>
  <si>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</si>
  <si>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</si>
  <si>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</si>
  <si>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</si>
  <si>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</si>
  <si>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</si>
  <si>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</si>
  <si>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</si>
  <si>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</si>
  <si>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</si>
  <si>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</si>
  <si>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</si>
  <si>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</si>
  <si>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</si>
  <si>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</si>
  <si>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</si>
  <si>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</si>
  <si>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</si>
  <si>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</si>
  <si>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</si>
  <si>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</si>
  <si>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</si>
  <si>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</si>
  <si>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</si>
  <si>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</si>
  <si>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</si>
  <si>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</si>
  <si>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</si>
  <si>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</si>
  <si>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</si>
  <si>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</si>
  <si>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</si>
  <si>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</si>
  <si>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</si>
  <si>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</si>
  <si>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</si>
  <si>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</si>
  <si>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</si>
  <si>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</si>
  <si>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</si>
  <si>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</si>
  <si>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</si>
  <si>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</si>
  <si>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</si>
  <si>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</si>
  <si>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</si>
  <si>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</si>
  <si>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</si>
  <si>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</si>
  <si>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</si>
  <si>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</si>
  <si>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</si>
  <si>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</si>
  <si>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</si>
  <si>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</si>
  <si>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</si>
  <si>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</si>
  <si>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</si>
  <si>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</si>
  <si>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</si>
  <si>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</si>
  <si>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</si>
  <si>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</si>
  <si>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</si>
  <si>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</si>
  <si>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</si>
  <si>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</si>
  <si>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</si>
  <si>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</si>
  <si>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</si>
  <si>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</si>
  <si>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</si>
  <si>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</si>
  <si>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</si>
  <si>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</si>
  <si>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</si>
  <si>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</si>
  <si>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</si>
  <si>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</si>
  <si>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</si>
  <si>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</si>
  <si>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</si>
  <si>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</si>
  <si>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</si>
  <si>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</si>
  <si>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</si>
  <si>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</si>
  <si>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</si>
  <si>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</si>
  <si>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</si>
  <si>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</si>
  <si>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</si>
  <si>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</si>
  <si>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</si>
  <si>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</si>
  <si>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</si>
  <si>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</si>
  <si>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</si>
  <si>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</si>
  <si>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</si>
  <si>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</si>
  <si>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</si>
  <si>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</si>
  <si>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</si>
  <si>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</si>
  <si>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</si>
  <si>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</si>
  <si>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</si>
  <si>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</si>
  <si>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</si>
  <si>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</si>
  <si>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</si>
  <si>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</si>
  <si>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</si>
  <si>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</si>
  <si>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</si>
  <si>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</si>
  <si>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</si>
  <si>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</si>
  <si>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</si>
  <si>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</si>
  <si>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</si>
  <si>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</si>
  <si>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</si>
  <si>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</si>
  <si>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</si>
  <si>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</si>
  <si>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</si>
  <si>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</si>
  <si>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</si>
  <si>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</si>
  <si>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</si>
  <si>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</si>
  <si>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</si>
  <si>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</si>
  <si>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</si>
  <si>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</si>
  <si>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</si>
  <si>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</si>
  <si>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</si>
  <si>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</si>
  <si>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</si>
  <si>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</si>
  <si>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</si>
  <si>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</si>
  <si>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</si>
  <si>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</si>
  <si>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</si>
  <si>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</si>
  <si>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</si>
  <si>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</si>
  <si>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</si>
  <si>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</si>
  <si>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</si>
  <si>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</si>
  <si>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</si>
  <si>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</si>
  <si>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</si>
  <si>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</si>
  <si>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</si>
  <si>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</si>
  <si>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</si>
  <si>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</si>
  <si>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</si>
  <si>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</si>
  <si>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</si>
  <si>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</si>
  <si>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</si>
  <si>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</si>
  <si>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</si>
  <si>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</si>
  <si>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</si>
  <si>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</si>
  <si>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</si>
  <si>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</si>
  <si>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</si>
  <si>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</si>
  <si>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</si>
  <si>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</si>
  <si>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</si>
  <si>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</si>
  <si>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</si>
  <si>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</si>
  <si>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</si>
  <si>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</si>
  <si>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</si>
  <si>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</si>
  <si>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</si>
  <si>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</si>
  <si>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</si>
  <si>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</si>
  <si>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</si>
  <si>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</si>
  <si>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</si>
  <si>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</si>
  <si>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</si>
  <si>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</si>
  <si>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</si>
  <si>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</si>
  <si>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</si>
  <si>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</si>
  <si>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</si>
  <si>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</si>
  <si>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</si>
  <si>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</si>
  <si>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</si>
  <si>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</si>
  <si>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</si>
  <si>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</si>
  <si>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</si>
  <si>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</si>
  <si>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</si>
  <si>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</si>
  <si>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</si>
  <si>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</si>
  <si>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</si>
  <si>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</si>
  <si>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</si>
  <si>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</si>
  <si>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</si>
  <si>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</si>
  <si>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</si>
  <si>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</si>
  <si>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</si>
  <si>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</si>
  <si>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</si>
  <si>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</si>
  <si>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</si>
  <si>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</si>
  <si>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</si>
  <si>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</si>
  <si>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</si>
  <si>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</si>
  <si>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</si>
  <si>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</si>
  <si>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</si>
  <si>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</si>
  <si>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</si>
  <si>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</si>
  <si>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</si>
  <si>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</si>
  <si>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</si>
  <si>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</si>
  <si>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</si>
  <si>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</si>
  <si>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</si>
  <si>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</si>
  <si>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</si>
  <si>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</si>
  <si>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</si>
  <si>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</si>
  <si>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</si>
  <si>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</si>
  <si>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</si>
  <si>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</si>
  <si>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</si>
  <si>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</si>
  <si>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</si>
  <si>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</si>
  <si>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</si>
  <si>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</si>
  <si>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</si>
  <si>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</si>
  <si>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</si>
  <si>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</si>
  <si>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</si>
  <si>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</si>
  <si>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</si>
  <si>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</si>
  <si>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</si>
  <si>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</si>
  <si>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</si>
  <si>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</si>
  <si>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</si>
  <si>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</si>
  <si>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</si>
  <si>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</si>
  <si>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</si>
  <si>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</si>
  <si>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</si>
  <si>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</si>
  <si>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</si>
  <si>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</si>
  <si>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</si>
  <si>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</si>
  <si>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</si>
  <si>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</si>
  <si>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</si>
  <si>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</si>
  <si>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</si>
  <si>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</si>
  <si>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</si>
  <si>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</si>
  <si>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</si>
  <si>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</si>
  <si>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</si>
  <si>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</si>
  <si>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</si>
  <si>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</si>
  <si>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</si>
  <si>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</si>
  <si>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</si>
  <si>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</si>
  <si>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</si>
  <si>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</si>
  <si>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</si>
  <si>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</si>
  <si>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</si>
  <si>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</si>
  <si>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</si>
  <si>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</si>
  <si>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</si>
  <si>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</si>
  <si>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</si>
  <si>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</si>
  <si>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</si>
  <si>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</si>
  <si>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</si>
  <si>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</si>
  <si>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</si>
  <si>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</si>
  <si>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</si>
  <si>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</si>
  <si>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</si>
  <si>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</si>
  <si>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</si>
  <si>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</si>
  <si>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</si>
  <si>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</si>
  <si>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</si>
  <si>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</si>
  <si>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</si>
  <si>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</si>
  <si>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</si>
  <si>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</si>
  <si>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</si>
  <si>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</si>
  <si>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</si>
  <si>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</si>
  <si>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</si>
  <si>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</si>
  <si>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</si>
  <si>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</si>
  <si>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</si>
  <si>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</si>
  <si>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</si>
  <si>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</si>
  <si>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</si>
  <si>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</si>
  <si>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</si>
  <si>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</si>
  <si>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</si>
  <si>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</si>
  <si>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</si>
  <si>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</si>
  <si>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</si>
  <si>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</si>
  <si>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</si>
  <si>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</si>
  <si>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</si>
  <si>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</si>
  <si>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</si>
  <si>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</si>
  <si>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</si>
  <si>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</si>
  <si>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</si>
  <si>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</si>
  <si>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</si>
  <si>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</si>
  <si>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</si>
  <si>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</si>
  <si>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</si>
  <si>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</si>
  <si>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</si>
  <si>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</si>
  <si>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</si>
  <si>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</si>
  <si>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</si>
  <si>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</si>
  <si>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</si>
  <si>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</si>
  <si>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</si>
  <si>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</si>
  <si>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</si>
  <si>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</si>
  <si>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</si>
  <si>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</si>
  <si>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</si>
  <si>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</si>
  <si>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</si>
  <si>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</si>
  <si>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</si>
  <si>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</si>
  <si>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</si>
  <si>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</si>
  <si>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</si>
  <si>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</si>
  <si>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</si>
  <si>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</si>
  <si>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</si>
  <si>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</si>
  <si>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</si>
  <si>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</si>
  <si>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</si>
  <si>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</si>
  <si>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</si>
  <si>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</si>
  <si>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</si>
  <si>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</si>
  <si>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</si>
  <si>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</si>
  <si>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</si>
  <si>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</si>
  <si>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</si>
  <si>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</si>
  <si>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</si>
  <si>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</si>
  <si>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</si>
  <si>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</si>
  <si>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</si>
  <si>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</si>
  <si>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</si>
  <si>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</si>
  <si>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</si>
  <si>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</si>
  <si>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</si>
  <si>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</si>
  <si>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</si>
  <si>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</si>
  <si>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</si>
  <si>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</si>
  <si>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</si>
  <si>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</si>
  <si>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</si>
  <si>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</si>
  <si>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</si>
  <si>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</si>
  <si>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</si>
  <si>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</si>
  <si>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</si>
  <si>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</si>
  <si>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</si>
  <si>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</si>
  <si>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</si>
  <si>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</si>
  <si>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</si>
  <si>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</si>
  <si>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</si>
  <si>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</si>
  <si>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</si>
  <si>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</si>
  <si>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</si>
  <si>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</si>
  <si>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</si>
  <si>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</si>
  <si>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</si>
  <si>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</si>
  <si>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</si>
  <si>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</si>
  <si>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</si>
  <si>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</si>
  <si>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</si>
  <si>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</si>
  <si>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</si>
  <si>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</si>
  <si>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</si>
  <si>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</si>
  <si>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</si>
  <si>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</si>
  <si>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</si>
  <si>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</si>
  <si>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</si>
  <si>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</si>
  <si>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</si>
  <si>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</si>
  <si>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</si>
  <si>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</si>
  <si>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</si>
  <si>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</si>
  <si>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</si>
  <si>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</si>
  <si>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</si>
  <si>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</si>
  <si>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</si>
  <si>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</si>
  <si>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</si>
  <si>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</si>
  <si>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</si>
  <si>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</si>
  <si>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</si>
  <si>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</si>
  <si>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</si>
  <si>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</si>
  <si>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</si>
  <si>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</si>
  <si>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</si>
  <si>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</si>
  <si>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</si>
  <si>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</si>
  <si>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</si>
  <si>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</si>
  <si>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</si>
  <si>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</si>
  <si>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</si>
  <si>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</si>
  <si>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</si>
  <si>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</si>
  <si>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</si>
  <si>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</si>
  <si>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</si>
  <si>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</si>
  <si>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</si>
  <si>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</si>
  <si>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</si>
  <si>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</si>
  <si>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</si>
  <si>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</si>
  <si>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</si>
  <si>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</si>
  <si>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</si>
  <si>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</si>
  <si>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</si>
  <si>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</si>
  <si>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</si>
  <si>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</si>
  <si>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</si>
  <si>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</si>
  <si>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</si>
  <si>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</si>
  <si>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</si>
  <si>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</si>
  <si>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</si>
  <si>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</si>
  <si>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</si>
  <si>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</si>
  <si>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</si>
  <si>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</si>
  <si>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</si>
  <si>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</si>
  <si>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</si>
  <si>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</si>
  <si>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</si>
  <si>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</si>
  <si>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</si>
  <si>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</si>
  <si>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</si>
  <si>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</si>
  <si>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</si>
  <si>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</si>
  <si>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</si>
  <si>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</si>
  <si>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</si>
  <si>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</si>
  <si>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</si>
  <si>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</si>
  <si>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</si>
  <si>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</si>
  <si>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</si>
  <si>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</si>
  <si>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</si>
  <si>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</si>
  <si>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</si>
  <si>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</si>
  <si>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</si>
  <si>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</si>
  <si>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</si>
  <si>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</si>
  <si>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</si>
  <si>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</si>
  <si>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</si>
  <si>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</si>
  <si>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</si>
  <si>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</si>
  <si>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</si>
  <si>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</si>
  <si>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</si>
  <si>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</si>
  <si>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</si>
  <si>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</si>
  <si>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</si>
  <si>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</si>
  <si>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</si>
  <si>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</si>
  <si>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</si>
  <si>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</si>
  <si>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</si>
  <si>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</si>
  <si>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</si>
  <si>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</si>
  <si>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</si>
  <si>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</si>
  <si>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</si>
  <si>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</si>
  <si>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</si>
  <si>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</si>
  <si>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</si>
  <si>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</si>
  <si>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</si>
  <si>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</si>
  <si>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</si>
  <si>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</si>
  <si>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</si>
  <si>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</si>
  <si>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</si>
  <si>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</si>
  <si>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</si>
  <si>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</si>
  <si>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</si>
  <si>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</si>
  <si>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</si>
  <si>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</si>
  <si>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</si>
  <si>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</si>
  <si>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</si>
  <si>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</si>
  <si>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</si>
  <si>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</si>
  <si>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</si>
  <si>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</si>
  <si>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</si>
  <si>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</si>
  <si>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</si>
  <si>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</si>
  <si>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</si>
  <si>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</si>
  <si>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</si>
  <si>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</si>
  <si>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</si>
  <si>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</si>
  <si>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</si>
  <si>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</si>
  <si>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</si>
  <si>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</si>
  <si>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</si>
  <si>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</si>
  <si>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</si>
  <si>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</si>
  <si>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</si>
  <si>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</si>
  <si>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</si>
  <si>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</si>
  <si>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</si>
  <si>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</si>
  <si>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</si>
  <si>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</si>
  <si>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</si>
  <si>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</si>
  <si>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</si>
  <si>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</si>
  <si>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</si>
  <si>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</si>
  <si>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</si>
  <si>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</si>
  <si>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</si>
  <si>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</si>
  <si>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</si>
  <si>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</si>
  <si>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</si>
  <si>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</si>
  <si>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</si>
  <si>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</si>
  <si>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</si>
  <si>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</si>
  <si>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</si>
  <si>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</si>
  <si>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</si>
  <si>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</si>
  <si>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</si>
  <si>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</si>
  <si>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</si>
  <si>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</si>
  <si>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</si>
  <si>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</si>
  <si>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</si>
  <si>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</si>
  <si>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</si>
  <si>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</si>
  <si>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</si>
  <si>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</si>
  <si>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</si>
  <si>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</si>
  <si>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</si>
  <si>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</si>
  <si>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</si>
  <si>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</si>
  <si>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</si>
  <si>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</si>
  <si>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</si>
  <si>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</si>
  <si>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</si>
  <si>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</si>
  <si>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</si>
  <si>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</si>
  <si>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</si>
  <si>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</si>
  <si>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</si>
  <si>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</si>
  <si>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</si>
  <si>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</si>
  <si>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</si>
  <si>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</si>
  <si>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</si>
  <si>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</si>
  <si>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</si>
  <si>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</si>
  <si>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</si>
  <si>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</si>
  <si>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</si>
  <si>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</si>
  <si>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</si>
  <si>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</si>
  <si>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</si>
  <si>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</si>
  <si>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</si>
  <si>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</si>
  <si>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</si>
  <si>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</si>
  <si>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</si>
  <si>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</si>
  <si>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</si>
  <si>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</si>
  <si>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</si>
  <si>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</si>
  <si>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</si>
  <si>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</si>
  <si>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</si>
  <si>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</si>
  <si>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</si>
  <si>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</si>
  <si>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</si>
  <si>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</si>
  <si>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</si>
  <si>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</si>
  <si>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</si>
  <si>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</si>
  <si>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</si>
  <si>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</si>
  <si>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</si>
  <si>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</si>
  <si>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</si>
  <si>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</si>
  <si>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</si>
  <si>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</si>
  <si>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</si>
  <si>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</si>
  <si>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</si>
  <si>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</si>
  <si>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</si>
  <si>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</si>
  <si>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</si>
  <si>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</si>
  <si>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</si>
  <si>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</si>
  <si>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</si>
  <si>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</si>
  <si>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</si>
  <si>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</si>
  <si>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</si>
  <si>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</si>
  <si>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</si>
  <si>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</si>
  <si>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</si>
  <si>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</si>
  <si>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</si>
  <si>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</si>
  <si>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</si>
  <si>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</si>
  <si>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</si>
  <si>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</si>
  <si>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</si>
  <si>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</si>
  <si>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</si>
  <si>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</si>
  <si>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</si>
  <si>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</si>
  <si>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</si>
  <si>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</si>
  <si>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</si>
  <si>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</si>
  <si>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</si>
  <si>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</si>
  <si>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</si>
  <si>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</si>
  <si>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</si>
  <si>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</si>
  <si>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</si>
  <si>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</si>
  <si>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</si>
  <si>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</si>
  <si>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</si>
  <si>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</si>
  <si>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</si>
  <si>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</si>
  <si>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</si>
  <si>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</si>
  <si>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</si>
  <si>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</si>
  <si>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</si>
  <si>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</si>
  <si>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</si>
  <si>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</si>
  <si>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</si>
  <si>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</si>
  <si>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</si>
  <si>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</si>
  <si>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</si>
  <si>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</si>
  <si>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</si>
  <si>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</si>
  <si>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</si>
  <si>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</si>
  <si>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</si>
  <si>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</si>
  <si>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</si>
  <si>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</si>
  <si>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</si>
  <si>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</si>
  <si>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</si>
  <si>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</si>
  <si>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</si>
  <si>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</si>
  <si>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</si>
  <si>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</si>
  <si>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</si>
  <si>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</si>
  <si>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</si>
  <si>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</si>
  <si>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</si>
  <si>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</si>
  <si>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</si>
  <si>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</si>
  <si>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</si>
  <si>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</si>
  <si>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</si>
  <si>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</si>
  <si>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</si>
  <si>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</si>
  <si>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</si>
  <si>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</si>
  <si>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</si>
  <si>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</si>
  <si>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</si>
  <si>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</si>
  <si>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</si>
  <si>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</si>
  <si>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</si>
  <si>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</si>
  <si>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</si>
  <si>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</si>
  <si>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</si>
  <si>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</si>
  <si>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</si>
  <si>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</si>
  <si>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</si>
  <si>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</si>
  <si>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</si>
  <si>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</si>
  <si>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</si>
  <si>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</si>
  <si>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</si>
  <si>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</si>
  <si>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</si>
  <si>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</si>
  <si>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</si>
  <si>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</si>
  <si>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</si>
  <si>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</si>
  <si>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</si>
  <si>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</si>
  <si>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</si>
  <si>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</si>
  <si>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</si>
  <si>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</si>
  <si>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</si>
  <si>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</si>
  <si>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</si>
  <si>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</si>
  <si>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</si>
  <si>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</si>
  <si>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</si>
  <si>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</si>
  <si>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</si>
  <si>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</si>
  <si>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</si>
  <si>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</si>
  <si>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</si>
  <si>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</si>
  <si>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</si>
  <si>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</si>
  <si>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</si>
  <si>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</si>
  <si>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</si>
  <si>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</si>
  <si>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</si>
  <si>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</si>
  <si>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</si>
  <si>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</si>
  <si>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</si>
  <si>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</si>
  <si>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</si>
  <si>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</si>
  <si>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</si>
  <si>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</si>
  <si>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</si>
  <si>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</si>
  <si>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</si>
  <si>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</si>
  <si>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</si>
  <si>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</si>
  <si>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</si>
  <si>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</si>
  <si>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</si>
  <si>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</si>
  <si>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</si>
  <si>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</si>
  <si>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</si>
  <si>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</si>
  <si>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</si>
  <si>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</si>
  <si>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</si>
  <si>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</si>
  <si>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</si>
  <si>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</si>
  <si>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</si>
  <si>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</si>
  <si>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</si>
  <si>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</si>
  <si>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</si>
  <si>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</si>
  <si>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</si>
  <si>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</si>
  <si>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</si>
  <si>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</si>
  <si>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</si>
  <si>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</si>
  <si>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</si>
  <si>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</si>
  <si>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</si>
  <si>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</si>
  <si>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</si>
  <si>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</si>
  <si>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</si>
  <si>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</si>
  <si>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</si>
  <si>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</si>
  <si>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</si>
  <si>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</si>
  <si>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</si>
  <si>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</si>
  <si>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</si>
  <si>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</si>
  <si>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</si>
  <si>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</si>
  <si>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</si>
  <si>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</si>
  <si>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</si>
  <si>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</si>
  <si>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</si>
  <si>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</si>
  <si>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</si>
  <si>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</si>
  <si>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</si>
  <si>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</si>
  <si>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</si>
  <si>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</si>
  <si>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</si>
  <si>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</si>
  <si>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</si>
  <si>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</si>
  <si>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</si>
  <si>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</si>
  <si>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</si>
  <si>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</si>
  <si>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</si>
  <si>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</si>
  <si>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</si>
  <si>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</si>
  <si>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</si>
  <si>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</si>
  <si>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</si>
  <si>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</si>
  <si>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</si>
  <si>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</si>
  <si>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</si>
  <si>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</si>
  <si>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</si>
  <si>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</si>
  <si>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</si>
  <si>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</si>
  <si>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</si>
  <si>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</si>
  <si>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</si>
  <si>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</si>
  <si>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</si>
  <si>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</si>
  <si>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</si>
  <si>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</si>
  <si>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</si>
  <si>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</si>
  <si>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</si>
  <si>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</si>
  <si>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</si>
  <si>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</si>
  <si>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</si>
  <si>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</si>
  <si>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</si>
  <si>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</si>
  <si>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</si>
  <si>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</si>
  <si>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</si>
  <si>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</si>
  <si>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</si>
  <si>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</si>
  <si>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</si>
  <si>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</si>
  <si>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</si>
  <si>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</si>
  <si>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</si>
  <si>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</si>
  <si>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</si>
  <si>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</si>
  <si>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</si>
  <si>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</si>
  <si>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</si>
  <si>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</si>
  <si>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</si>
  <si>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</si>
  <si>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</si>
  <si>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</si>
  <si>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</si>
  <si>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</si>
  <si>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</si>
  <si>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</si>
  <si>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</si>
  <si>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</si>
  <si>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</si>
  <si>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</si>
  <si>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</si>
  <si>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</si>
  <si>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</si>
  <si>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</si>
  <si>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</si>
  <si>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</si>
  <si>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</si>
  <si>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</si>
  <si>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</si>
  <si>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</si>
  <si>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</si>
  <si>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</si>
  <si>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</si>
  <si>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</si>
  <si>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</si>
  <si>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</si>
  <si>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</si>
  <si>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</si>
  <si>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</si>
  <si>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</si>
  <si>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</si>
  <si>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</si>
  <si>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</si>
  <si>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</si>
  <si>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</si>
  <si>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</si>
  <si>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</si>
  <si>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</si>
  <si>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</si>
  <si>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</si>
  <si>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</si>
  <si>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</si>
  <si>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</si>
  <si>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</si>
  <si>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</si>
  <si>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</si>
  <si>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</si>
  <si>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</si>
  <si>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</si>
  <si>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</si>
  <si>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</si>
  <si>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</si>
  <si>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</si>
  <si>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</si>
  <si>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</si>
  <si>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</si>
  <si>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</si>
  <si>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</si>
  <si>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</si>
  <si>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</si>
  <si>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</si>
  <si>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</si>
  <si>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</si>
  <si>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</si>
  <si>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</si>
  <si>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</si>
  <si>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</si>
  <si>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</si>
  <si>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</si>
  <si>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</si>
  <si>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</si>
  <si>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</si>
  <si>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</si>
  <si>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</si>
  <si>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</si>
  <si>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</si>
  <si>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</si>
  <si>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</si>
  <si>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</si>
  <si>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</si>
  <si>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</si>
  <si>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</si>
  <si>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</si>
  <si>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</si>
  <si>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</si>
  <si>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</si>
  <si>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</si>
  <si>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</si>
  <si>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</si>
  <si>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</si>
  <si>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</si>
  <si>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</si>
  <si>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</si>
  <si>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</si>
  <si>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</si>
  <si>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</si>
  <si>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</si>
  <si>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</si>
  <si>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</si>
  <si>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</si>
  <si>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</si>
  <si>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</si>
  <si>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</si>
  <si>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</si>
  <si>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</si>
  <si>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</si>
  <si>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</si>
  <si>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</si>
  <si>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</si>
  <si>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</si>
  <si>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</si>
  <si>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</si>
  <si>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</si>
  <si>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</si>
  <si>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</si>
  <si>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</si>
  <si>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</si>
  <si>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</si>
  <si>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</si>
  <si>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</si>
  <si>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</si>
  <si>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</si>
  <si>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</si>
  <si>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</si>
  <si>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</si>
  <si>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</si>
  <si>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</si>
  <si>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</si>
  <si>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</si>
  <si>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</si>
  <si>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</si>
  <si>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</si>
  <si>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</si>
  <si>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</si>
  <si>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</si>
  <si>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</si>
  <si>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</si>
  <si>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</si>
  <si>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</si>
  <si>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</si>
  <si>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</si>
  <si>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</si>
  <si>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</si>
  <si>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</si>
  <si>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</si>
  <si>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</si>
  <si>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</si>
  <si>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</si>
  <si>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</si>
  <si>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</si>
  <si>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</si>
  <si>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</si>
  <si>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</si>
  <si>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</si>
  <si>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</si>
  <si>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</si>
  <si>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</si>
  <si>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</si>
  <si>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</si>
  <si>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</si>
  <si>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</si>
  <si>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</si>
  <si>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</si>
  <si>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</si>
  <si>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</si>
  <si>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</si>
  <si>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</si>
  <si>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</si>
  <si>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</si>
  <si>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</si>
  <si>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</si>
  <si>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</si>
  <si>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</si>
  <si>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</si>
  <si>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</si>
  <si>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</si>
  <si>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</si>
  <si>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</si>
  <si>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</si>
  <si>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</si>
  <si>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</si>
  <si>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</si>
  <si>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</si>
  <si>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</si>
  <si>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</si>
  <si>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</si>
  <si>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</si>
  <si>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</si>
  <si>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</si>
  <si>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</si>
  <si>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</si>
  <si>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</si>
  <si>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</si>
  <si>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</si>
  <si>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</si>
  <si>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</si>
  <si>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</si>
  <si>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</si>
  <si>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</si>
  <si>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</si>
  <si>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</si>
  <si>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</si>
  <si>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</si>
  <si>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</si>
  <si>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</si>
  <si>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</si>
  <si>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</si>
  <si>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</si>
  <si>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</si>
  <si>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</si>
  <si>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</si>
  <si>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</si>
  <si>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</si>
  <si>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</si>
  <si>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</si>
  <si>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</si>
  <si>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</si>
  <si>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</si>
  <si>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</si>
  <si>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</si>
  <si>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</si>
  <si>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</si>
  <si>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</si>
  <si>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</si>
  <si>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</si>
  <si>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</si>
  <si>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</si>
  <si>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</si>
  <si>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</si>
  <si>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</si>
  <si>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</si>
  <si>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</si>
  <si>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</si>
  <si>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</si>
  <si>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</si>
  <si>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</si>
  <si>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</si>
  <si>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</si>
  <si>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</si>
  <si>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</si>
  <si>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</si>
  <si>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</si>
  <si>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</si>
  <si>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</si>
  <si>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</si>
  <si>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</si>
  <si>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</si>
  <si>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</si>
  <si>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</si>
  <si>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</si>
  <si>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</si>
  <si>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</si>
  <si>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</si>
  <si>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</si>
  <si>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</si>
  <si>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</si>
  <si>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</si>
  <si>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</si>
  <si>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</si>
  <si>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</si>
  <si>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</si>
  <si>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</si>
  <si>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</si>
  <si>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</si>
  <si>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</si>
  <si>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</si>
  <si>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</si>
  <si>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</si>
  <si>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</si>
  <si>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</si>
  <si>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</si>
  <si>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</si>
  <si>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</si>
  <si>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</si>
  <si>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</si>
  <si>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</si>
  <si>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</si>
  <si>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</si>
  <si>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</si>
  <si>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</si>
  <si>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</si>
  <si>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</si>
  <si>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</si>
  <si>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</si>
  <si>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</si>
  <si>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</si>
  <si>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</si>
  <si>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</si>
  <si>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</si>
  <si>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</si>
  <si>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</si>
  <si>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</si>
  <si>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</si>
  <si>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</si>
  <si>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</si>
  <si>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</si>
  <si>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</si>
  <si>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</si>
  <si>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</si>
  <si>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</si>
  <si>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</si>
  <si>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</si>
  <si>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</si>
  <si>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</si>
  <si>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</si>
  <si>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</si>
  <si>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</si>
  <si>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</si>
  <si>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</si>
  <si>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</si>
  <si>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</si>
  <si>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</si>
  <si>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</si>
  <si>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</si>
  <si>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</si>
  <si>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</si>
  <si>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</si>
  <si>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</si>
  <si>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</si>
  <si>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</si>
  <si>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</si>
  <si>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</si>
  <si>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</si>
  <si>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</si>
  <si>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</si>
  <si>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</si>
  <si>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</si>
  <si>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</si>
  <si>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</si>
  <si>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</si>
  <si>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</si>
  <si>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</si>
  <si>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</si>
  <si>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</si>
  <si>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</si>
  <si>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</si>
  <si>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</si>
  <si>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</si>
  <si>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</si>
  <si>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</si>
  <si>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</si>
  <si>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</si>
  <si>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</si>
  <si>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</si>
  <si>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</si>
  <si>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</si>
  <si>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</si>
  <si>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</si>
  <si>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</si>
  <si>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</si>
  <si>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</si>
  <si>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</si>
  <si>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</si>
  <si>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</si>
  <si>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</si>
  <si>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</si>
  <si>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</si>
  <si>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</si>
  <si>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</si>
  <si>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</si>
  <si>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</si>
  <si>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</si>
  <si>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</si>
  <si>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</si>
  <si>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</si>
  <si>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</si>
  <si>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</si>
  <si>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</si>
  <si>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</si>
  <si>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</si>
  <si>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</si>
  <si>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</si>
  <si>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</si>
  <si>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</si>
  <si>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</si>
  <si>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</si>
  <si>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</si>
  <si>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</si>
  <si>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</si>
  <si>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</si>
  <si>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</si>
  <si>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</si>
  <si>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</si>
  <si>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</si>
  <si>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</si>
  <si>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</si>
  <si>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</si>
  <si>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</si>
  <si>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</si>
  <si>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</si>
  <si>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</si>
  <si>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</si>
  <si>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</si>
  <si>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</si>
  <si>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</si>
  <si>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</si>
  <si>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</si>
  <si>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</si>
  <si>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</si>
  <si>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</si>
  <si>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</si>
  <si>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</si>
  <si>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</si>
  <si>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</si>
  <si>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</si>
  <si>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</si>
  <si>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</si>
  <si>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</si>
  <si>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</si>
  <si>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</si>
  <si>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</si>
  <si>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</si>
  <si>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</si>
  <si>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</si>
  <si>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</si>
  <si>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</si>
  <si>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</si>
  <si>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</si>
  <si>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</si>
  <si>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</si>
  <si>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</si>
  <si>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</si>
  <si>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</si>
  <si>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</si>
  <si>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</si>
  <si>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</si>
  <si>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</si>
  <si>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</si>
  <si>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</si>
  <si>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</si>
  <si>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</si>
  <si>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</si>
  <si>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</si>
  <si>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</si>
  <si>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</si>
  <si>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</si>
  <si>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</si>
  <si>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</si>
  <si>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</si>
  <si>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</si>
  <si>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</si>
  <si>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</si>
  <si>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</si>
  <si>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</si>
  <si>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</si>
  <si>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</si>
  <si>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</si>
  <si>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</si>
  <si>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</si>
  <si>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</si>
  <si>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</si>
  <si>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</si>
  <si>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</si>
  <si>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</si>
  <si>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</si>
  <si>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</si>
  <si>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</si>
  <si>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</si>
  <si>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</si>
  <si>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</si>
  <si>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</si>
  <si>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</si>
  <si>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</si>
  <si>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</si>
  <si>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</si>
  <si>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</si>
  <si>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</si>
  <si>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</si>
  <si>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</si>
  <si>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</si>
  <si>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</si>
  <si>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</si>
  <si>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</si>
  <si>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</si>
  <si>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</si>
  <si>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</si>
  <si>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</si>
  <si>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</si>
  <si>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</si>
  <si>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</si>
  <si>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</si>
  <si>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</si>
  <si>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</si>
  <si>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</si>
  <si>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</si>
  <si>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</si>
  <si>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</si>
  <si>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</si>
  <si>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</si>
  <si>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</si>
  <si>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</si>
  <si>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</si>
  <si>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</si>
  <si>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</si>
  <si>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</si>
  <si>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</si>
  <si>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</si>
  <si>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</si>
  <si>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</si>
  <si>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</si>
  <si>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</si>
  <si>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</si>
  <si>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</si>
  <si>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</si>
  <si>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</si>
  <si>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</si>
  <si>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</si>
  <si>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</si>
  <si>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</si>
  <si>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</si>
  <si>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</si>
  <si>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</si>
  <si>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</si>
  <si>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</si>
  <si>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</si>
  <si>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</si>
  <si>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</si>
  <si>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</si>
  <si>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</si>
  <si>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</si>
  <si>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</si>
  <si>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</si>
  <si>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</si>
  <si>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</si>
  <si>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</si>
  <si>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</si>
  <si>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</si>
  <si>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</si>
  <si>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</si>
  <si>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</si>
  <si>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</si>
  <si>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</si>
  <si>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</si>
  <si>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</si>
  <si>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</si>
  <si>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</si>
  <si>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</si>
  <si>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</si>
  <si>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</si>
  <si>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</si>
  <si>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</si>
  <si>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</si>
  <si>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</si>
  <si>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</si>
  <si>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</si>
  <si>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</si>
  <si>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</si>
  <si>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</si>
  <si>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</si>
  <si>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</si>
  <si>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</si>
  <si>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</si>
  <si>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</si>
  <si>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</si>
  <si>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</si>
  <si>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</si>
  <si>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</si>
  <si>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</si>
  <si>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</si>
  <si>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</si>
  <si>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</si>
  <si>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</si>
  <si>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</si>
  <si>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</si>
  <si>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</si>
  <si>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</si>
  <si>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</si>
  <si>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</si>
  <si>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</si>
  <si>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</si>
  <si>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</si>
  <si>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</si>
  <si>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</si>
  <si>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</si>
  <si>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</si>
  <si>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</si>
  <si>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</si>
  <si>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</si>
  <si>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</si>
  <si>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</si>
  <si>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</si>
  <si>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</si>
  <si>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</si>
  <si>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</si>
  <si>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</si>
  <si>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</si>
  <si>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</si>
  <si>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</si>
  <si>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</si>
  <si>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</si>
  <si>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</si>
  <si>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</si>
  <si>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</si>
  <si>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</si>
  <si>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</si>
  <si>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</si>
  <si>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</si>
  <si>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</si>
  <si>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</si>
  <si>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</si>
  <si>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</si>
  <si>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</si>
  <si>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</si>
  <si>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</si>
  <si>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</si>
  <si>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</si>
  <si>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</si>
  <si>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</si>
  <si>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</si>
  <si>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</si>
  <si>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</si>
  <si>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</si>
  <si>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</si>
  <si>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</si>
  <si>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</si>
  <si>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</si>
  <si>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</si>
  <si>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</si>
  <si>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</si>
  <si>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</si>
  <si>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</si>
  <si>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</si>
  <si>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</si>
  <si>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</si>
  <si>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</si>
  <si>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</si>
  <si>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</si>
  <si>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</si>
  <si>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</si>
  <si>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</si>
  <si>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</si>
  <si>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</si>
  <si>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</si>
  <si>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</si>
  <si>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</si>
  <si>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</si>
  <si>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</si>
  <si>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</si>
  <si>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</si>
  <si>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</si>
  <si>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</si>
  <si>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</si>
  <si>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</si>
  <si>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</si>
  <si>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</si>
  <si>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</si>
  <si>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</si>
  <si>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</si>
  <si>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</si>
  <si>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</si>
  <si>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</si>
  <si>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</si>
  <si>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</si>
  <si>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</si>
  <si>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</si>
  <si>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</si>
  <si>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</si>
  <si>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</si>
  <si>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</si>
  <si>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</si>
  <si>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</si>
  <si>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</si>
  <si>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</si>
  <si>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</si>
  <si>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</si>
  <si>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</si>
  <si>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</si>
  <si>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</si>
  <si>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</si>
  <si>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</si>
  <si>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</si>
  <si>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</si>
  <si>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</si>
  <si>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</si>
  <si>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</si>
  <si>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</si>
  <si>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</si>
  <si>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</si>
  <si>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</si>
  <si>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</si>
  <si>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</si>
  <si>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</si>
  <si>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</si>
  <si>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</si>
  <si>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</si>
  <si>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</si>
  <si>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</si>
  <si>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</si>
  <si>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</si>
  <si>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</si>
  <si>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</si>
  <si>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</si>
  <si>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</si>
  <si>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</si>
  <si>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</si>
  <si>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</si>
  <si>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</si>
  <si>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</si>
  <si>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</si>
  <si>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</si>
  <si>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</si>
  <si>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</si>
  <si>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</si>
  <si>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</si>
  <si>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</si>
  <si>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</si>
  <si>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</si>
  <si>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</si>
  <si>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</si>
  <si>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</si>
  <si>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</si>
  <si>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</si>
  <si>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</si>
  <si>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</si>
  <si>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</si>
  <si>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</si>
  <si>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</si>
  <si>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</si>
  <si>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</si>
  <si>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</si>
  <si>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</si>
  <si>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</si>
  <si>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</si>
  <si>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</si>
  <si>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</si>
  <si>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</si>
  <si>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</si>
  <si>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</si>
  <si>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</si>
  <si>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</si>
  <si>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</si>
  <si>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</si>
  <si>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</si>
  <si>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</si>
  <si>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</si>
  <si>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</si>
  <si>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</si>
  <si>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</si>
  <si>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</si>
  <si>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</si>
  <si>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</si>
  <si>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</si>
  <si>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</si>
  <si>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</si>
  <si>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</si>
  <si>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</si>
  <si>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</si>
  <si>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</si>
  <si>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</si>
  <si>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</si>
  <si>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</si>
  <si>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</si>
  <si>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</si>
  <si>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</si>
  <si>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</si>
  <si>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</si>
  <si>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</si>
  <si>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</si>
  <si>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</si>
  <si>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</si>
  <si>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</si>
  <si>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</si>
  <si>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</si>
  <si>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</si>
  <si>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</si>
  <si>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</si>
  <si>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</si>
  <si>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</si>
  <si>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</si>
  <si>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</si>
  <si>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</si>
  <si>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</si>
  <si>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</si>
  <si>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</si>
  <si>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</si>
  <si>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</si>
  <si>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</si>
  <si>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</si>
  <si>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</si>
  <si>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</si>
  <si>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</si>
  <si>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</si>
  <si>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</si>
  <si>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</si>
  <si>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</si>
  <si>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</si>
  <si>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</si>
  <si>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</si>
  <si>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</si>
  <si>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</si>
  <si>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</si>
  <si>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</si>
  <si>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</si>
  <si>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</si>
  <si>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</si>
  <si>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</si>
  <si>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</si>
  <si>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</si>
  <si>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</si>
  <si>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</si>
  <si>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</si>
  <si>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</si>
  <si>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</si>
  <si>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</si>
  <si>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</si>
  <si>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</si>
  <si>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</si>
  <si>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</si>
  <si>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</si>
  <si>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</si>
  <si>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</si>
  <si>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</si>
  <si>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</si>
  <si>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</si>
  <si>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</si>
  <si>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</si>
  <si>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</si>
  <si>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</si>
  <si>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</si>
  <si>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</si>
  <si>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</si>
  <si>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</si>
  <si>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</si>
  <si>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</si>
  <si>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</si>
  <si>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</si>
  <si>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</si>
  <si>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</si>
  <si>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</si>
  <si>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</si>
  <si>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</si>
  <si>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</si>
  <si>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</si>
  <si>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</si>
  <si>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</si>
  <si>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</si>
  <si>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</si>
  <si>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</si>
  <si>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</si>
  <si>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</si>
  <si>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</si>
  <si>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</si>
  <si>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</si>
  <si>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</si>
  <si>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</si>
  <si>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</si>
  <si>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</si>
  <si>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</si>
  <si>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</si>
  <si>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</si>
  <si>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</si>
  <si>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</si>
  <si>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</si>
  <si>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</si>
  <si>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</si>
  <si>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</si>
  <si>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</si>
  <si>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</si>
  <si>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</si>
  <si>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</si>
  <si>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</si>
  <si>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</si>
  <si>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</si>
  <si>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</si>
  <si>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</si>
  <si>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</si>
  <si>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</si>
  <si>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</si>
  <si>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</si>
  <si>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</si>
  <si>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</si>
  <si>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</si>
  <si>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</si>
  <si>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</si>
  <si>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</si>
  <si>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</si>
  <si>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</si>
  <si>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</si>
  <si>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</si>
  <si>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</si>
  <si>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</si>
  <si>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</si>
  <si>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</si>
  <si>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</si>
  <si>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</si>
  <si>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</si>
  <si>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</si>
  <si>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</si>
  <si>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</si>
  <si>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</si>
  <si>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</si>
  <si>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</si>
  <si>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</si>
  <si>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</si>
  <si>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</si>
  <si>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</si>
  <si>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</si>
  <si>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</si>
  <si>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</si>
  <si>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</si>
  <si>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</si>
  <si>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</si>
  <si>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</si>
  <si>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</si>
  <si>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</si>
  <si>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</si>
  <si>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</si>
  <si>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</si>
  <si>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</si>
  <si>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</si>
  <si>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</si>
  <si>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</si>
  <si>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</si>
  <si>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</si>
  <si>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</si>
  <si>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</si>
  <si>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</si>
  <si>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</si>
  <si>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</si>
  <si>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</si>
  <si>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</si>
  <si>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</si>
  <si>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</si>
  <si>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</si>
  <si>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</si>
  <si>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</si>
  <si>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</si>
  <si>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</si>
  <si>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</si>
  <si>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</si>
  <si>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</si>
  <si>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</si>
  <si>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</si>
  <si>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</si>
  <si>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</si>
  <si>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</si>
  <si>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</si>
  <si>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</si>
  <si>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</si>
  <si>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</si>
  <si>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</si>
  <si>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</si>
  <si>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</si>
  <si>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</si>
  <si>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</si>
  <si>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</si>
  <si>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</si>
  <si>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</si>
  <si>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</si>
  <si>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</si>
  <si>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</si>
  <si>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</si>
  <si>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</si>
  <si>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</si>
  <si>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</si>
  <si>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</si>
  <si>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</si>
  <si>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</si>
  <si>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</si>
  <si>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</si>
  <si>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</si>
  <si>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</si>
  <si>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</si>
  <si>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</si>
  <si>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</si>
  <si>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</si>
  <si>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</si>
  <si>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</si>
  <si>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</si>
  <si>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</si>
  <si>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</si>
  <si>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</si>
  <si>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</si>
  <si>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</si>
  <si>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</si>
  <si>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</si>
  <si>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</si>
  <si>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</si>
  <si>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</si>
  <si>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</si>
  <si>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</si>
  <si>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</si>
  <si>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</si>
  <si>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</si>
  <si>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</si>
  <si>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</si>
  <si>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</si>
  <si>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</si>
  <si>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</si>
  <si>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</si>
  <si>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</si>
  <si>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</si>
  <si>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</si>
  <si>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</si>
  <si>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</si>
  <si>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</si>
  <si>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</si>
  <si>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</si>
  <si>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</si>
  <si>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</si>
  <si>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</si>
  <si>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</si>
  <si>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</si>
  <si>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</si>
  <si>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</si>
  <si>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</si>
  <si>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</si>
  <si>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</si>
  <si>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</si>
  <si>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</si>
  <si>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</si>
  <si>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</si>
  <si>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</si>
  <si>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</si>
  <si>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</si>
  <si>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</si>
  <si>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</si>
  <si>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</si>
  <si>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</si>
  <si>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</si>
  <si>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</si>
  <si>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</si>
  <si>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</si>
  <si>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</si>
  <si>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</si>
  <si>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</si>
  <si>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</si>
  <si>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</si>
  <si>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</si>
  <si>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</si>
  <si>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</si>
  <si>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</si>
  <si>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</si>
  <si>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</si>
  <si>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</si>
  <si>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</si>
  <si>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</si>
  <si>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</si>
  <si>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</si>
  <si>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</si>
  <si>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</si>
  <si>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</si>
  <si>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</si>
  <si>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</si>
  <si>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</si>
  <si>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</si>
  <si>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</si>
  <si>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</si>
  <si>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</si>
  <si>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</si>
  <si>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</si>
  <si>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</si>
  <si>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</si>
  <si>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</si>
  <si>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</si>
  <si>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</si>
  <si>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</si>
  <si>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</si>
  <si>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</si>
  <si>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</si>
  <si>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</si>
  <si>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</si>
  <si>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</si>
  <si>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</si>
  <si>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</si>
  <si>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</si>
  <si>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</si>
  <si>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</si>
  <si>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</si>
  <si>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</si>
  <si>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</si>
  <si>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</si>
  <si>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</si>
  <si>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</si>
  <si>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</si>
  <si>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</si>
  <si>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</si>
  <si>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</si>
  <si>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</si>
  <si>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</si>
  <si>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</si>
  <si>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</si>
  <si>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</si>
  <si>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</si>
  <si>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</si>
  <si>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</si>
  <si>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</si>
  <si>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</si>
  <si>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</si>
  <si>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</si>
  <si>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</si>
  <si>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</si>
  <si>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</si>
  <si>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</si>
  <si>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</si>
  <si>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</si>
  <si>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</si>
  <si>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</si>
  <si>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</si>
  <si>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</si>
  <si>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</si>
  <si>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</si>
  <si>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</si>
  <si>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</si>
  <si>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</si>
  <si>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</si>
  <si>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</si>
  <si>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</si>
  <si>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</si>
  <si>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</si>
  <si>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</si>
  <si>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</si>
  <si>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</si>
  <si>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</si>
  <si>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</si>
  <si>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</si>
  <si>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</si>
  <si>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</si>
  <si>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</si>
  <si>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</si>
  <si>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</si>
  <si>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</si>
  <si>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</si>
  <si>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</si>
  <si>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</si>
  <si>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</si>
  <si>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</si>
  <si>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</si>
  <si>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</si>
  <si>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</si>
  <si>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</si>
  <si>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</si>
  <si>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</si>
  <si>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</si>
  <si>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</si>
  <si>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</si>
  <si>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</si>
  <si>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</si>
  <si>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</si>
  <si>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</si>
  <si>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</si>
  <si>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</si>
  <si>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</si>
  <si>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</si>
  <si>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</si>
  <si>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</si>
  <si>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</si>
  <si>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</si>
  <si>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</si>
  <si>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</si>
  <si>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</si>
  <si>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</si>
  <si>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</si>
  <si>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</si>
  <si>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</si>
  <si>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</si>
  <si>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</si>
  <si>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</si>
  <si>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</si>
  <si>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</si>
  <si>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</si>
  <si>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</si>
  <si>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</si>
  <si>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</si>
  <si>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</si>
  <si>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</si>
  <si>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</si>
  <si>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</si>
  <si>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</si>
  <si>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</si>
  <si>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</si>
  <si>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</si>
  <si>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</si>
  <si>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</si>
  <si>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</si>
  <si>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</si>
  <si>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</si>
  <si>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</si>
  <si>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</si>
  <si>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</si>
  <si>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</si>
  <si>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</si>
  <si>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</si>
  <si>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</si>
  <si>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</si>
  <si>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</si>
  <si>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</si>
  <si>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</si>
  <si>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</si>
  <si>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</si>
  <si>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</si>
  <si>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</si>
  <si>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</si>
  <si>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</si>
  <si>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</si>
  <si>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</si>
  <si>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</si>
  <si>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</si>
  <si>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</si>
  <si>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</si>
  <si>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</si>
  <si>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</si>
  <si>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</si>
  <si>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</si>
  <si>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</si>
  <si>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</si>
  <si>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</si>
  <si>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</si>
  <si>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</si>
  <si>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</si>
  <si>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</si>
  <si>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</si>
  <si>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</si>
  <si>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</si>
  <si>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</si>
  <si>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</si>
  <si>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</si>
  <si>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</si>
  <si>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</si>
  <si>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</si>
  <si>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</si>
  <si>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</si>
  <si>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</si>
  <si>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</si>
  <si>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</si>
  <si>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</si>
  <si>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</si>
  <si>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</si>
  <si>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</si>
  <si>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</si>
  <si>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</si>
  <si>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</si>
  <si>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</si>
  <si>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</si>
  <si>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</si>
  <si>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</si>
  <si>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</si>
  <si>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</si>
  <si>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</si>
  <si>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</si>
  <si>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</si>
  <si>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</si>
  <si>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</si>
  <si>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</si>
  <si>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</si>
  <si>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</si>
  <si>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</si>
  <si>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</si>
  <si>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</si>
  <si>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</si>
  <si>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</si>
  <si>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</si>
  <si>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</si>
  <si>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</si>
  <si>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</si>
  <si>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</si>
  <si>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</si>
  <si>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</si>
  <si>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</si>
  <si>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</si>
  <si>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</si>
  <si>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</si>
  <si>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</si>
  <si>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</si>
  <si>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</si>
  <si>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</si>
  <si>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</si>
  <si>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</si>
  <si>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</si>
  <si>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</si>
  <si>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</si>
  <si>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</si>
  <si>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</si>
  <si>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</si>
  <si>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</si>
  <si>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</si>
  <si>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</si>
  <si>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</si>
  <si>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</si>
  <si>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</si>
  <si>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</si>
  <si>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</si>
  <si>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</si>
  <si>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</si>
  <si>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</si>
  <si>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</si>
  <si>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</si>
  <si>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</si>
  <si>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</si>
  <si>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</si>
  <si>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</si>
  <si>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</si>
  <si>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</si>
  <si>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</si>
  <si>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</si>
  <si>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</si>
  <si>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</si>
  <si>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</si>
  <si>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</si>
  <si>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</si>
  <si>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</si>
  <si>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</si>
  <si>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</si>
  <si>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</si>
  <si>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</si>
  <si>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</si>
  <si>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</si>
  <si>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</si>
  <si>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</si>
  <si>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</si>
  <si>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</si>
  <si>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</si>
  <si>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</si>
  <si>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</si>
  <si>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</si>
  <si>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</si>
  <si>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</si>
  <si>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</si>
  <si>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</si>
  <si>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</si>
  <si>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</si>
  <si>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</si>
  <si>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</si>
  <si>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</si>
  <si>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</si>
  <si>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</si>
  <si>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</si>
  <si>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</si>
  <si>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</si>
  <si>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</si>
  <si>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</si>
  <si>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</si>
  <si>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</si>
  <si>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</si>
  <si>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</si>
  <si>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</si>
  <si>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</si>
  <si>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</si>
  <si>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</si>
  <si>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</si>
  <si>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</si>
  <si>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</si>
  <si>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</si>
  <si>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</si>
  <si>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</si>
  <si>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</si>
  <si>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</si>
  <si>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</si>
  <si>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</si>
  <si>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</si>
  <si>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</si>
  <si>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</si>
  <si>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</si>
  <si>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</si>
  <si>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</si>
  <si>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</si>
  <si>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</si>
  <si>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</si>
  <si>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</si>
  <si>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</si>
  <si>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</si>
  <si>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</si>
  <si>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</si>
  <si>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</si>
  <si>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</si>
  <si>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</si>
  <si>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</si>
  <si>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</si>
  <si>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</si>
  <si>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</si>
  <si>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</si>
  <si>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</si>
  <si>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</si>
  <si>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</si>
  <si>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</si>
  <si>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</si>
  <si>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</si>
  <si>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</si>
  <si>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</si>
  <si>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</si>
  <si>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</si>
  <si>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</si>
  <si>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</si>
  <si>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</si>
  <si>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</si>
  <si>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</si>
  <si>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</si>
  <si>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</si>
  <si>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</si>
  <si>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</si>
  <si>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</si>
  <si>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</si>
  <si>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</si>
  <si>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</si>
  <si>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</si>
  <si>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</si>
  <si>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</si>
  <si>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</si>
  <si>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</si>
  <si>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</si>
  <si>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</si>
  <si>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</si>
  <si>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</si>
  <si>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</si>
  <si>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</si>
  <si>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</si>
  <si>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</si>
  <si>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</si>
  <si>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</si>
  <si>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</si>
  <si>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</si>
  <si>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</si>
  <si>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</si>
  <si>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</si>
  <si>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</si>
  <si>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</si>
  <si>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</si>
  <si>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</si>
  <si>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</si>
  <si>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</si>
  <si>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</si>
  <si>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</si>
  <si>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</si>
  <si>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</si>
  <si>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</si>
  <si>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</si>
  <si>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</si>
  <si>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</si>
  <si>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</si>
  <si>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</si>
  <si>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</si>
  <si>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</si>
  <si>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</si>
  <si>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</si>
  <si>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</si>
  <si>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</si>
  <si>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</si>
  <si>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</si>
  <si>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</si>
  <si>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</si>
  <si>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</si>
  <si>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</si>
  <si>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</si>
  <si>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</si>
  <si>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</si>
  <si>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</si>
  <si>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</si>
  <si>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</si>
  <si>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</si>
  <si>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</si>
  <si>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</si>
  <si>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</si>
  <si>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</si>
  <si>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</si>
  <si>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</si>
  <si>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</si>
  <si>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</si>
  <si>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</si>
  <si>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</si>
  <si>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</si>
  <si>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</si>
  <si>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</si>
  <si>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</si>
  <si>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</si>
  <si>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</si>
  <si>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</si>
  <si>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</si>
  <si>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</si>
  <si>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</si>
  <si>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</si>
  <si>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</si>
  <si>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</si>
  <si>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</si>
  <si>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</si>
  <si>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</si>
  <si>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</si>
  <si>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</si>
  <si>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</si>
  <si>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</si>
  <si>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</si>
  <si>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</si>
  <si>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</si>
  <si>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</si>
  <si>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</si>
  <si>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</si>
  <si>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</si>
  <si>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</si>
  <si>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</si>
  <si>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</si>
  <si>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</si>
  <si>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</si>
  <si>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</si>
  <si>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</si>
  <si>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</si>
  <si>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</si>
  <si>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</si>
  <si>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</si>
  <si>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</si>
  <si>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</si>
  <si>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</si>
  <si>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</si>
  <si>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</si>
  <si>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</si>
  <si>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</si>
  <si>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</si>
  <si>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</si>
  <si>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</si>
  <si>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</si>
  <si>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</si>
  <si>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</si>
  <si>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</si>
  <si>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</si>
  <si>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</si>
  <si>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</si>
  <si>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</si>
  <si>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</si>
  <si>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</si>
  <si>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</si>
  <si>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</si>
  <si>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</si>
  <si>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</si>
  <si>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</si>
  <si>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</si>
  <si>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</si>
  <si>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</si>
  <si>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</si>
  <si>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</si>
  <si>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</si>
  <si>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</si>
  <si>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</si>
  <si>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</si>
  <si>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</si>
  <si>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</si>
  <si>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</si>
  <si>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</si>
  <si>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</si>
  <si>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</si>
  <si>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</si>
  <si>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</si>
  <si>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</si>
  <si>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</si>
  <si>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</si>
  <si>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</si>
  <si>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</si>
  <si>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</si>
  <si>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</si>
  <si>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</si>
  <si>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</si>
  <si>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</si>
  <si>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</si>
  <si>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</si>
  <si>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</si>
  <si>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</si>
  <si>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</si>
  <si>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</si>
  <si>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</si>
  <si>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</si>
  <si>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</si>
  <si>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</si>
  <si>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</si>
  <si>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</si>
  <si>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</si>
  <si>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</si>
  <si>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</si>
  <si>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</si>
  <si>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</si>
  <si>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</si>
  <si>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</si>
  <si>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</si>
  <si>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</si>
  <si>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</si>
  <si>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</si>
  <si>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</si>
  <si>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</si>
  <si>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</si>
  <si>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</si>
  <si>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</si>
  <si>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</si>
  <si>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</si>
  <si>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</si>
  <si>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</si>
  <si>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</si>
  <si>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</si>
  <si>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</si>
  <si>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</si>
  <si>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</si>
  <si>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</si>
  <si>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</si>
  <si>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</si>
  <si>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</si>
  <si>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</si>
  <si>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</si>
  <si>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</si>
  <si>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</si>
  <si>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</si>
  <si>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</si>
  <si>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</si>
  <si>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</si>
  <si>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</si>
  <si>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</si>
  <si>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</si>
  <si>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</si>
  <si>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</si>
  <si>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</si>
  <si>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</si>
  <si>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</si>
  <si>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</si>
  <si>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</si>
  <si>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</si>
  <si>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</si>
  <si>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</si>
  <si>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</si>
  <si>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</si>
  <si>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</si>
  <si>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</si>
  <si>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</si>
  <si>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</si>
  <si>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</si>
  <si>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</si>
  <si>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</si>
  <si>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</si>
  <si>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</si>
  <si>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</si>
  <si>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</si>
  <si>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</si>
  <si>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</si>
  <si>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</si>
  <si>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</si>
  <si>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</si>
  <si>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</si>
  <si>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</si>
  <si>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</si>
  <si>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</si>
  <si>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</si>
  <si>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</si>
  <si>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</si>
  <si>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</si>
  <si>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</si>
  <si>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</si>
  <si>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</si>
  <si>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</si>
  <si>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</si>
  <si>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</si>
  <si>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</si>
  <si>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</si>
  <si>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</si>
  <si>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</si>
  <si>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</si>
  <si>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</si>
  <si>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</si>
  <si>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</si>
  <si>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</si>
  <si>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</si>
  <si>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</si>
  <si>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</si>
  <si>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</si>
  <si>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</si>
  <si>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</si>
  <si>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</si>
  <si>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</si>
  <si>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</si>
  <si>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</si>
  <si>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</si>
  <si>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</si>
  <si>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</si>
  <si>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</si>
  <si>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</si>
  <si>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</si>
  <si>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</si>
  <si>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</si>
  <si>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</si>
  <si>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</si>
  <si>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</si>
  <si>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</si>
  <si>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</si>
  <si>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</si>
  <si>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</si>
  <si>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</si>
  <si>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</si>
  <si>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</si>
  <si>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</si>
  <si>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</si>
  <si>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</si>
  <si>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</si>
  <si>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</si>
  <si>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</si>
  <si>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</si>
  <si>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</si>
  <si>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</si>
  <si>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</si>
  <si>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</si>
  <si>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</si>
  <si>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</si>
  <si>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</si>
  <si>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</si>
  <si>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</si>
  <si>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</si>
  <si>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</si>
  <si>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</si>
  <si>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</si>
  <si>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</si>
  <si>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</si>
  <si>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</si>
  <si>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</si>
  <si>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</si>
  <si>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</si>
  <si>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</si>
  <si>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</si>
  <si>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</si>
  <si>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</si>
  <si>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</si>
  <si>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</si>
  <si>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</si>
  <si>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</si>
  <si>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</si>
  <si>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</si>
  <si>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</si>
  <si>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</si>
  <si>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</si>
  <si>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</si>
  <si>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</si>
  <si>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</si>
  <si>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</si>
  <si>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</si>
  <si>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</si>
  <si>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</si>
  <si>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</si>
  <si>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</si>
  <si>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</si>
  <si>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</si>
  <si>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</si>
  <si>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</si>
  <si>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</si>
  <si>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</si>
  <si>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</si>
  <si>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</si>
  <si>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</si>
  <si>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</si>
  <si>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</si>
  <si>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</si>
  <si>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</si>
  <si>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</si>
  <si>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</si>
  <si>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</si>
  <si>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</si>
  <si>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</si>
  <si>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</si>
  <si>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</si>
  <si>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</si>
  <si>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</si>
  <si>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</si>
  <si>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</si>
  <si>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</si>
  <si>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</si>
  <si>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</si>
  <si>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</si>
  <si>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</si>
  <si>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</si>
  <si>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</si>
  <si>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</si>
  <si>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</si>
  <si>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</si>
  <si>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</si>
  <si>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</si>
  <si>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</si>
  <si>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</si>
  <si>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</si>
  <si>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</si>
  <si>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</si>
  <si>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</si>
  <si>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</si>
  <si>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</si>
  <si>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</si>
  <si>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</si>
  <si>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</si>
  <si>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</si>
  <si>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</si>
  <si>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</si>
  <si>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</si>
  <si>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</si>
  <si>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</si>
  <si>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</si>
  <si>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</si>
  <si>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</si>
  <si>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</si>
  <si>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</si>
  <si>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</si>
  <si>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</si>
  <si>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</si>
  <si>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</si>
  <si>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</si>
  <si>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</si>
  <si>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</si>
  <si>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</si>
  <si>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</si>
  <si>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</si>
  <si>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</si>
  <si>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</si>
  <si>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</si>
  <si>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</si>
  <si>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</si>
  <si>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</si>
  <si>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</si>
  <si>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</si>
  <si>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</si>
  <si>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</si>
  <si>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</si>
  <si>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</si>
  <si>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</si>
  <si>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</si>
  <si>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</si>
  <si>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</si>
  <si>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</si>
  <si>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</si>
  <si>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</si>
  <si>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</si>
  <si>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</si>
  <si>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</si>
  <si>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</si>
  <si>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</si>
  <si>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</si>
  <si>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</si>
  <si>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</si>
  <si>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</si>
  <si>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</si>
  <si>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</si>
  <si>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</si>
  <si>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</si>
  <si>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</si>
  <si>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</si>
  <si>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</si>
  <si>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</si>
  <si>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</si>
  <si>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</si>
  <si>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</si>
  <si>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</si>
  <si>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</si>
  <si>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</si>
  <si>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</si>
  <si>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</si>
  <si>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</si>
  <si>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</si>
  <si>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</si>
  <si>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</si>
  <si>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</si>
  <si>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</si>
  <si>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</si>
  <si>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</si>
  <si>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</si>
  <si>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</si>
  <si>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</si>
  <si>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</si>
  <si>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</si>
  <si>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</si>
  <si>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</si>
  <si>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</si>
  <si>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</si>
  <si>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</si>
  <si>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</si>
  <si>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</si>
  <si>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</si>
  <si>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</si>
  <si>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</si>
  <si>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</si>
  <si>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</si>
  <si>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</si>
  <si>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</si>
  <si>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</si>
  <si>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</si>
  <si>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</si>
  <si>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</si>
  <si>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</si>
  <si>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</si>
  <si>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</si>
  <si>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</si>
  <si>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</si>
  <si>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</si>
  <si>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</si>
  <si>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</si>
  <si>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</si>
  <si>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</si>
  <si>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</si>
  <si>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</si>
  <si>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</si>
  <si>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</si>
  <si>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</si>
  <si>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</si>
  <si>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</si>
  <si>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</si>
  <si>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</si>
  <si>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</si>
  <si>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</si>
  <si>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</si>
  <si>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</si>
  <si>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</si>
  <si>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</si>
  <si>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</si>
  <si>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</si>
  <si>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</si>
  <si>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</si>
  <si>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</si>
  <si>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</si>
  <si>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</si>
  <si>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</si>
  <si>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</si>
  <si>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</si>
  <si>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</si>
  <si>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</si>
  <si>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</si>
  <si>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</si>
  <si>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</si>
  <si>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</si>
  <si>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</si>
  <si>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</si>
  <si>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</si>
  <si>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</si>
  <si>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</si>
  <si>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</si>
  <si>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</si>
  <si>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</si>
  <si>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</si>
  <si>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</si>
  <si>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</si>
  <si>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</si>
  <si>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</si>
  <si>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</si>
  <si>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</si>
  <si>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</si>
  <si>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</si>
  <si>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</si>
  <si>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</si>
  <si>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</si>
  <si>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</si>
  <si>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</si>
  <si>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</si>
  <si>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</si>
  <si>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</si>
  <si>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</si>
  <si>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</si>
  <si>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</si>
  <si>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</si>
  <si>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</si>
  <si>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</si>
  <si>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</si>
  <si>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</si>
  <si>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</si>
  <si>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</si>
  <si>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</si>
  <si>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</si>
  <si>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</si>
  <si>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</si>
  <si>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</si>
  <si>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</si>
  <si>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</si>
  <si>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</si>
  <si>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</si>
  <si>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</si>
  <si>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</si>
  <si>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</si>
  <si>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</si>
  <si>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</si>
  <si>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</si>
  <si>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</si>
  <si>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</si>
  <si>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</si>
  <si>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</si>
  <si>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</si>
  <si>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</si>
  <si>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</si>
  <si>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</si>
  <si>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</si>
  <si>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</si>
  <si>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</si>
  <si>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</si>
  <si>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</si>
  <si>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</si>
  <si>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</si>
  <si>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</si>
  <si>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</si>
  <si>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</si>
  <si>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</si>
  <si>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</si>
  <si>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</si>
  <si>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</si>
  <si>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</si>
  <si>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</si>
  <si>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</si>
  <si>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</si>
  <si>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</si>
  <si>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</si>
  <si>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</si>
  <si>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</si>
  <si>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</si>
  <si>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</si>
  <si>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</si>
  <si>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</si>
  <si>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</si>
  <si>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</si>
  <si>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</si>
  <si>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</si>
  <si>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</si>
  <si>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</si>
  <si>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</si>
  <si>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</si>
  <si>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</si>
  <si>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</si>
  <si>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</si>
  <si>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</si>
  <si>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</si>
  <si>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</si>
  <si>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</si>
  <si>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</si>
  <si>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</si>
  <si>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</si>
  <si>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</si>
  <si>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</si>
  <si>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</si>
  <si>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</si>
  <si>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</si>
  <si>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</si>
  <si>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</si>
  <si>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</si>
  <si>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</si>
  <si>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</si>
  <si>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</si>
  <si>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</si>
  <si>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</si>
  <si>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</si>
  <si>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</si>
  <si>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</si>
  <si>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</si>
  <si>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</si>
  <si>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</si>
  <si>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</si>
  <si>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</si>
  <si>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</si>
  <si>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</si>
  <si>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</si>
  <si>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</si>
  <si>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</si>
  <si>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</si>
  <si>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</si>
  <si>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</si>
  <si>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</si>
  <si>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</si>
  <si>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</si>
  <si>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</si>
  <si>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</si>
  <si>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</si>
  <si>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</si>
  <si>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</si>
  <si>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</si>
  <si>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</si>
  <si>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</si>
  <si>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</si>
  <si>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</si>
  <si>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</si>
  <si>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</si>
  <si>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</si>
  <si>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</si>
  <si>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</si>
  <si>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</si>
  <si>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</si>
  <si>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</si>
  <si>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</si>
  <si>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</si>
  <si>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</si>
  <si>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</si>
  <si>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</si>
  <si>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</si>
  <si>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</si>
  <si>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</si>
  <si>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</si>
  <si>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</si>
  <si>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</si>
  <si>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</si>
  <si>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</si>
  <si>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</si>
  <si>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</si>
  <si>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</si>
  <si>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</si>
  <si>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</si>
  <si>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</si>
  <si>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</si>
  <si>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</si>
  <si>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</si>
  <si>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</si>
  <si>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</si>
  <si>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</si>
  <si>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</si>
  <si>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</si>
  <si>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</si>
  <si>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</si>
  <si>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</si>
  <si>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</si>
  <si>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</si>
  <si>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</si>
  <si>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</si>
  <si>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</si>
  <si>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</si>
  <si>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</si>
  <si>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</si>
  <si>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</si>
  <si>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</si>
  <si>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</si>
  <si>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</si>
  <si>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</si>
  <si>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</si>
  <si>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</si>
  <si>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</si>
  <si>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</si>
  <si>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</si>
  <si>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</si>
  <si>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</si>
  <si>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</si>
  <si>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</si>
  <si>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</si>
  <si>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</si>
  <si>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</si>
  <si>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</si>
  <si>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</si>
  <si>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</si>
  <si>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</si>
  <si>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</si>
  <si>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</si>
  <si>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</si>
  <si>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</si>
  <si>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</si>
  <si>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</si>
  <si>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</si>
  <si>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</si>
  <si>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</si>
  <si>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</si>
  <si>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</si>
  <si>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</si>
  <si>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</si>
  <si>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</si>
  <si>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</si>
  <si>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</si>
  <si>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</si>
  <si>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</si>
  <si>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</si>
  <si>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</si>
  <si>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</si>
  <si>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</si>
  <si>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</si>
  <si>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</si>
  <si>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</si>
  <si>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</si>
  <si>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</si>
  <si>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</si>
  <si>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</si>
  <si>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</si>
  <si>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</si>
  <si>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</si>
  <si>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</si>
  <si>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</si>
  <si>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</si>
  <si>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</si>
  <si>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</si>
  <si>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</si>
  <si>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</si>
  <si>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</si>
  <si>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</si>
  <si>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</si>
  <si>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</si>
  <si>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</si>
  <si>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</si>
  <si>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</si>
  <si>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</si>
  <si>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</si>
  <si>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</si>
  <si>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</si>
  <si>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</si>
  <si>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</si>
  <si>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</si>
  <si>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</si>
  <si>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</si>
  <si>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</si>
  <si>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</si>
  <si>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</si>
  <si>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</si>
  <si>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</si>
  <si>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</si>
  <si>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</si>
  <si>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</si>
  <si>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</si>
  <si>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</si>
  <si>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</si>
  <si>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</si>
  <si>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</si>
  <si>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</si>
  <si>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</si>
  <si>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</si>
  <si>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</si>
  <si>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</si>
  <si>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</si>
  <si>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</si>
  <si>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</si>
  <si>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</si>
  <si>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</si>
  <si>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</si>
  <si>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</si>
  <si>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</si>
  <si>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</si>
  <si>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</si>
  <si>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</si>
  <si>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</si>
  <si>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</si>
  <si>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</si>
  <si>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</si>
  <si>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</si>
  <si>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</si>
  <si>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</si>
  <si>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</si>
  <si>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</si>
  <si>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</si>
  <si>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</si>
  <si>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</si>
  <si>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</si>
  <si>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</si>
  <si>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</si>
  <si>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</si>
  <si>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</si>
  <si>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</si>
  <si>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</si>
  <si>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</si>
  <si>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</si>
  <si>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</si>
  <si>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</si>
  <si>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</si>
  <si>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</si>
  <si>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</si>
  <si>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</si>
  <si>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</si>
  <si>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</si>
  <si>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</si>
  <si>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</si>
  <si>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</si>
  <si>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</si>
  <si>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</si>
  <si>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</si>
  <si>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</si>
  <si>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</si>
  <si>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</si>
  <si>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</si>
  <si>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</si>
  <si>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</si>
  <si>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</si>
  <si>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</si>
  <si>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</si>
  <si>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</si>
  <si>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</si>
  <si>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</si>
  <si>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</si>
  <si>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</si>
  <si>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</si>
  <si>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</si>
  <si>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</si>
  <si>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</si>
  <si>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</si>
  <si>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</si>
  <si>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</si>
  <si>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</si>
  <si>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</si>
  <si>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</si>
  <si>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</si>
  <si>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</si>
  <si>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</si>
  <si>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</si>
  <si>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</si>
  <si>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</si>
  <si>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</si>
  <si>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</si>
  <si>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</si>
  <si>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</si>
  <si>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</si>
  <si>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</si>
  <si>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</si>
  <si>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</si>
  <si>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</si>
  <si>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</si>
  <si>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</si>
  <si>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</si>
  <si>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</si>
  <si>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</si>
  <si>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</si>
  <si>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</si>
  <si>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</si>
  <si>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</si>
  <si>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</si>
  <si>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</si>
  <si>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</si>
  <si>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</si>
  <si>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</si>
  <si>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</si>
  <si>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</si>
  <si>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</si>
  <si>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</si>
  <si>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</si>
  <si>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</si>
  <si>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</si>
  <si>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</si>
  <si>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</si>
  <si>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</si>
  <si>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</si>
  <si>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</si>
  <si>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</si>
  <si>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</si>
  <si>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</si>
  <si>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</si>
  <si>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</si>
  <si>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</si>
  <si>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</si>
  <si>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</si>
  <si>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</si>
  <si>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</si>
  <si>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</si>
  <si>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</si>
  <si>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</si>
  <si>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</si>
  <si>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</si>
  <si>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</si>
  <si>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</si>
  <si>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</si>
  <si>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</si>
  <si>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</si>
  <si>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</si>
  <si>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</si>
  <si>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</si>
  <si>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</si>
  <si>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</si>
  <si>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</si>
  <si>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</si>
  <si>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</si>
  <si>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</si>
  <si>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</si>
  <si>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</si>
  <si>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</si>
  <si>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</si>
  <si>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</si>
  <si>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</si>
  <si>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</si>
  <si>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</si>
  <si>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</si>
  <si>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</si>
  <si>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</si>
  <si>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</si>
  <si>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</si>
  <si>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</si>
  <si>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</si>
  <si>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</si>
  <si>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</si>
  <si>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</si>
  <si>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</si>
  <si>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</si>
  <si>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</si>
  <si>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</si>
  <si>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</si>
  <si>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</si>
  <si>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</si>
  <si>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</si>
  <si>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</si>
  <si>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</si>
  <si>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</si>
  <si>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</si>
  <si>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</si>
  <si>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</si>
  <si>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</si>
  <si>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</si>
  <si>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</si>
  <si>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</si>
  <si>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</si>
  <si>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</si>
  <si>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</si>
  <si>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</si>
  <si>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</si>
  <si>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</si>
  <si>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</si>
  <si>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</si>
  <si>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</si>
  <si>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</si>
  <si>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</si>
  <si>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</si>
  <si>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</si>
  <si>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</si>
  <si>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</si>
  <si>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</si>
  <si>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</si>
  <si>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</si>
  <si>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</si>
  <si>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</si>
  <si>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</si>
  <si>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</si>
  <si>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</si>
  <si>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</si>
  <si>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</si>
  <si>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</si>
  <si>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</si>
  <si>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</si>
  <si>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</si>
  <si>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</si>
  <si>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</si>
  <si>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</si>
  <si>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</si>
  <si>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</si>
  <si>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</si>
  <si>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</si>
  <si>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</si>
  <si>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</si>
  <si>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</si>
  <si>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</si>
  <si>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</si>
  <si>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</si>
  <si>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</si>
  <si>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</si>
  <si>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</si>
  <si>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</si>
  <si>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</si>
  <si>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</si>
  <si>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</si>
  <si>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</si>
  <si>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</si>
  <si>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</si>
  <si>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</si>
  <si>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</si>
  <si>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</si>
  <si>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</si>
  <si>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</si>
  <si>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</si>
  <si>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</si>
  <si>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</si>
  <si>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</si>
  <si>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</si>
  <si>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</si>
  <si>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</si>
  <si>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</si>
  <si>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</si>
  <si>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</si>
  <si>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</si>
  <si>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</si>
  <si>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</si>
  <si>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</si>
  <si>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</si>
  <si>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</si>
  <si>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</si>
  <si>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</si>
  <si>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</si>
  <si>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</si>
  <si>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</si>
  <si>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</si>
  <si>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</si>
  <si>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</si>
  <si>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</si>
  <si>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</si>
  <si>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</si>
  <si>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</si>
  <si>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</si>
  <si>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</si>
  <si>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</si>
  <si>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</si>
  <si>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</si>
  <si>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</si>
  <si>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</si>
  <si>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</si>
  <si>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</si>
  <si>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</si>
  <si>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</si>
  <si>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</si>
  <si>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</si>
  <si>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</si>
  <si>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</si>
  <si>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</si>
  <si>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</si>
  <si>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</si>
  <si>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</si>
  <si>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</si>
  <si>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</si>
  <si>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</si>
  <si>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</si>
  <si>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</si>
  <si>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</si>
  <si>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</si>
  <si>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</si>
  <si>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</si>
  <si>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</si>
  <si>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</si>
  <si>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</si>
  <si>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</si>
  <si>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</si>
  <si>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</si>
  <si>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</si>
  <si>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</si>
  <si>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</si>
  <si>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</si>
  <si>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</si>
  <si>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</si>
  <si>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</si>
  <si>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</si>
  <si>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</si>
  <si>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</si>
  <si>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</si>
  <si>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</si>
  <si>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</si>
  <si>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</si>
  <si>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</si>
  <si>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</si>
  <si>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</si>
  <si>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</si>
  <si>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</si>
  <si>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</si>
  <si>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</si>
  <si>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</si>
  <si>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</si>
  <si>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</si>
  <si>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</si>
  <si>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</si>
  <si>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</si>
  <si>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</si>
  <si>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</si>
  <si>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</si>
  <si>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</si>
  <si>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</si>
  <si>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</si>
  <si>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</si>
  <si>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</si>
  <si>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</si>
  <si>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</si>
  <si>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</si>
  <si>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</si>
  <si>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</si>
  <si>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</si>
  <si>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</si>
  <si>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</si>
  <si>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</si>
  <si>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</si>
  <si>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</si>
  <si>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</si>
  <si>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</si>
  <si>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</si>
  <si>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</si>
  <si>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</si>
  <si>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</si>
  <si>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</si>
  <si>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</si>
  <si>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</si>
  <si>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</si>
  <si>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</si>
  <si>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</si>
  <si>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</si>
  <si>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</si>
  <si>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</si>
  <si>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</si>
  <si>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</si>
  <si>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</si>
  <si>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</si>
  <si>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</si>
  <si>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</si>
  <si>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</si>
  <si>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</si>
  <si>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</si>
  <si>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</si>
  <si>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</si>
  <si>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</si>
  <si>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</si>
  <si>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</si>
  <si>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</si>
  <si>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</si>
  <si>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</si>
  <si>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</si>
  <si>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</si>
  <si>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</si>
  <si>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</si>
  <si>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</si>
  <si>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</si>
  <si>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</si>
  <si>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</si>
  <si>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</si>
  <si>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</si>
  <si>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</si>
  <si>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</si>
  <si>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</si>
  <si>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</si>
  <si>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</si>
  <si>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</si>
  <si>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</si>
  <si>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</si>
  <si>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</si>
  <si>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</si>
  <si>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</si>
  <si>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</si>
  <si>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</si>
  <si>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</si>
  <si>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</si>
  <si>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</si>
  <si>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</si>
  <si>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</si>
  <si>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</si>
  <si>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</si>
  <si>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</si>
  <si>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</si>
  <si>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</si>
  <si>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</si>
  <si>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</si>
  <si>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</si>
  <si>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</si>
  <si>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</si>
  <si>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</si>
  <si>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</si>
  <si>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</si>
  <si>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</si>
  <si>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</si>
  <si>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</si>
  <si>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</si>
  <si>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</si>
  <si>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</si>
  <si>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</si>
  <si>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</si>
  <si>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</si>
  <si>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</si>
  <si>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</si>
  <si>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</si>
  <si>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</si>
  <si>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</si>
  <si>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</si>
  <si>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</si>
  <si>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</si>
  <si>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</si>
  <si>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</si>
  <si>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</si>
  <si>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</si>
  <si>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</si>
  <si>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</si>
  <si>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</si>
  <si>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</si>
  <si>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</si>
  <si>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</si>
  <si>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</si>
  <si>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</si>
  <si>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</si>
  <si>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</si>
  <si>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</si>
  <si>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</si>
  <si>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</si>
  <si>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</si>
  <si>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</si>
  <si>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</si>
  <si>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</si>
  <si>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</si>
  <si>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</si>
  <si>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</si>
  <si>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</si>
  <si>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</si>
  <si>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</si>
  <si>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</si>
  <si>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</si>
  <si>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</si>
  <si>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</si>
  <si>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</si>
  <si>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</si>
  <si>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</si>
  <si>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</si>
  <si>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</si>
  <si>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</si>
  <si>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</si>
  <si>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</si>
  <si>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</si>
  <si>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</si>
  <si>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</si>
  <si>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</si>
  <si>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</si>
  <si>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</si>
  <si>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</si>
  <si>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</si>
  <si>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</si>
  <si>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</si>
  <si>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</si>
  <si>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</si>
  <si>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</si>
  <si>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</si>
  <si>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</si>
  <si>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</si>
  <si>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</si>
  <si>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</si>
  <si>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</si>
  <si>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</si>
  <si>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</si>
  <si>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</si>
  <si>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</si>
  <si>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</si>
  <si>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</si>
  <si>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</si>
  <si>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</si>
  <si>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</si>
  <si>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</si>
  <si>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</si>
  <si>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</si>
  <si>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</si>
  <si>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</si>
  <si>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</si>
  <si>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</si>
  <si>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</si>
  <si>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</si>
  <si>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</si>
  <si>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</si>
  <si>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</si>
  <si>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</si>
  <si>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</si>
  <si>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</si>
  <si>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</si>
  <si>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</si>
  <si>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</si>
  <si>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</si>
  <si>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</si>
  <si>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</si>
  <si>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</si>
  <si>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</si>
  <si>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</si>
  <si>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</si>
  <si>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</si>
  <si>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</si>
  <si>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</si>
  <si>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</si>
  <si>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</si>
  <si>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</si>
  <si>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</si>
  <si>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</si>
  <si>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</si>
  <si>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</si>
  <si>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</si>
  <si>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</si>
  <si>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</si>
  <si>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</si>
  <si>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</si>
  <si>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</si>
  <si>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</si>
  <si>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</si>
  <si>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</si>
  <si>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</si>
  <si>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</si>
  <si>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</si>
  <si>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</si>
  <si>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</si>
  <si>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</si>
  <si>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</si>
  <si>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</si>
  <si>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</si>
  <si>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</si>
  <si>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</si>
  <si>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</si>
  <si>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</si>
  <si>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</si>
  <si>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</si>
  <si>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</si>
  <si>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</si>
  <si>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</si>
  <si>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</si>
  <si>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</si>
  <si>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</si>
  <si>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</si>
  <si>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</si>
  <si>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</si>
  <si>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</si>
  <si>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</si>
  <si>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</si>
  <si>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</si>
  <si>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</si>
  <si>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</si>
  <si>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</si>
  <si>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</si>
  <si>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</si>
  <si>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</si>
  <si>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</si>
  <si>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</si>
  <si>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</si>
  <si>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</si>
  <si>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</si>
  <si>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</si>
  <si>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</si>
  <si>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</si>
  <si>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</si>
  <si>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</si>
  <si>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</si>
  <si>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</si>
  <si>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</si>
  <si>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</si>
  <si>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</si>
  <si>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</si>
  <si>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</si>
  <si>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</si>
  <si>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</si>
  <si>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</si>
  <si>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</si>
  <si>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</si>
  <si>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</si>
  <si>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</si>
  <si>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</si>
  <si>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</si>
  <si>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</si>
  <si>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</si>
  <si>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</si>
  <si>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</si>
  <si>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</si>
  <si>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</si>
  <si>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</si>
  <si>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</si>
  <si>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</si>
  <si>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</si>
  <si>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</si>
  <si>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</si>
  <si>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</si>
  <si>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</si>
  <si>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</si>
  <si>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</si>
  <si>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</si>
  <si>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</si>
  <si>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</si>
  <si>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</si>
  <si>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</si>
  <si>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</si>
  <si>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</si>
  <si>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</si>
  <si>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</si>
  <si>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</si>
  <si>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</si>
  <si>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</si>
  <si>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</si>
  <si>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</si>
  <si>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</si>
  <si>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</si>
  <si>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</si>
  <si>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</si>
  <si>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</si>
  <si>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</si>
  <si>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</si>
  <si>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</si>
  <si>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</si>
  <si>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</si>
  <si>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</si>
  <si>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</si>
  <si>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</si>
  <si>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</si>
  <si>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</si>
  <si>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</si>
  <si>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</si>
  <si>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</si>
  <si>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</si>
  <si>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</si>
  <si>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</si>
  <si>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</si>
  <si>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</si>
  <si>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</si>
  <si>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</si>
  <si>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</si>
  <si>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</si>
  <si>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</si>
  <si>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</si>
  <si>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</si>
  <si>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</si>
  <si>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</si>
  <si>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</si>
  <si>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</si>
  <si>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</si>
  <si>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</si>
  <si>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</si>
  <si>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</si>
  <si>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</si>
  <si>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</si>
  <si>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</si>
  <si>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</si>
  <si>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</si>
  <si>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</si>
  <si>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</si>
  <si>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</si>
  <si>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</si>
  <si>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</si>
  <si>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</si>
  <si>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</si>
  <si>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</si>
  <si>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</si>
  <si>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</si>
  <si>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</si>
  <si>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</si>
  <si>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</si>
  <si>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</si>
  <si>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</si>
  <si>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</si>
  <si>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</si>
  <si>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</si>
  <si>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</si>
  <si>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</si>
  <si>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</si>
  <si>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</si>
  <si>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</si>
  <si>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</si>
  <si>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</si>
  <si>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</si>
  <si>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</si>
  <si>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</si>
  <si>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</si>
  <si>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</si>
  <si>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</si>
  <si>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</si>
  <si>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</si>
  <si>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</si>
  <si>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</si>
  <si>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</si>
  <si>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</si>
  <si>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</si>
  <si>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</si>
  <si>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</si>
  <si>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</si>
  <si>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</si>
  <si>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</si>
  <si>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</si>
  <si>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</si>
  <si>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</si>
  <si>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</si>
  <si>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</si>
  <si>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</si>
  <si>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</si>
  <si>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</si>
  <si>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</si>
  <si>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</si>
  <si>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</si>
  <si>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</si>
  <si>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</si>
  <si>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</si>
  <si>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</si>
  <si>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</si>
  <si>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</si>
  <si>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</si>
  <si>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</si>
  <si>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</si>
  <si>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</si>
  <si>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</si>
  <si>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</si>
  <si>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</si>
  <si>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</si>
  <si>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</si>
  <si>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</si>
  <si>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</si>
  <si>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</si>
  <si>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</si>
  <si>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</si>
  <si>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</si>
  <si>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</si>
  <si>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</si>
  <si>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</si>
  <si>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</si>
  <si>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</si>
  <si>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</si>
  <si>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</si>
  <si>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</si>
  <si>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</si>
  <si>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</si>
  <si>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</si>
  <si>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</si>
  <si>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</si>
  <si>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</si>
  <si>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</si>
  <si>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</si>
  <si>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</si>
  <si>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</si>
  <si>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</si>
  <si>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</si>
  <si>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</si>
  <si>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</si>
  <si>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</si>
  <si>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</si>
  <si>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</si>
  <si>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</si>
  <si>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</si>
  <si>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</si>
  <si>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</si>
  <si>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</si>
  <si>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</si>
  <si>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</si>
  <si>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</si>
  <si>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</si>
  <si>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</si>
  <si>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</si>
  <si>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</si>
  <si>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</si>
  <si>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</si>
  <si>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</si>
  <si>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</si>
  <si>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</si>
  <si>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</si>
  <si>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</si>
  <si>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</si>
  <si>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</si>
  <si>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</si>
  <si>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</si>
  <si>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</si>
  <si>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</si>
  <si>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</si>
  <si>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</si>
  <si>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</si>
  <si>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</si>
  <si>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</si>
  <si>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</si>
  <si>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</si>
  <si>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</si>
  <si>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</si>
  <si>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</si>
  <si>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</si>
  <si>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</si>
  <si>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</si>
  <si>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</si>
  <si>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</si>
  <si>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</si>
  <si>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</si>
  <si>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</si>
  <si>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</si>
  <si>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</si>
  <si>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</si>
  <si>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</si>
  <si>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</si>
  <si>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</si>
  <si>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</si>
  <si>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</si>
  <si>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</si>
  <si>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</si>
  <si>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</si>
  <si>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</si>
  <si>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</si>
  <si>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</si>
  <si>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</si>
  <si>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</si>
  <si>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</si>
  <si>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</si>
  <si>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</si>
  <si>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</si>
  <si>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</si>
  <si>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</si>
  <si>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</si>
  <si>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</si>
  <si>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</si>
  <si>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</si>
  <si>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</si>
  <si>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</si>
  <si>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</si>
  <si>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</si>
  <si>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</si>
  <si>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</si>
  <si>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</si>
  <si>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</si>
  <si>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</si>
  <si>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</si>
  <si>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</si>
  <si>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</si>
  <si>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</si>
  <si>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</si>
  <si>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</si>
  <si>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</si>
  <si>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</si>
  <si>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</si>
  <si>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</si>
  <si>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</si>
  <si>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</si>
  <si>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</si>
  <si>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</si>
  <si>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</si>
  <si>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</si>
  <si>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</si>
  <si>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</si>
  <si>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</si>
  <si>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</si>
  <si>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</si>
  <si>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</si>
  <si>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</si>
  <si>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</si>
  <si>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</si>
  <si>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</si>
  <si>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</si>
  <si>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</si>
  <si>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</si>
  <si>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</si>
  <si>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</si>
  <si>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</si>
  <si>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</si>
  <si>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</si>
  <si>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</si>
  <si>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</si>
  <si>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</si>
  <si>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</si>
  <si>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</si>
  <si>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</si>
  <si>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</si>
  <si>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</si>
  <si>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</si>
  <si>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</si>
  <si>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</si>
  <si>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</si>
  <si>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</si>
  <si>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</si>
  <si>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</si>
  <si>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</si>
  <si>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</si>
  <si>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</si>
  <si>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</si>
  <si>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</si>
  <si>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</si>
  <si>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</si>
  <si>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</si>
  <si>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</si>
  <si>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</si>
  <si>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</si>
  <si>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</si>
  <si>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</si>
  <si>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</si>
  <si>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</si>
  <si>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</si>
  <si>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</si>
  <si>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</si>
  <si>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</si>
  <si>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</si>
  <si>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</si>
  <si>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</si>
  <si>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</si>
  <si>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</si>
  <si>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</si>
  <si>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</si>
  <si>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</si>
  <si>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</si>
  <si>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</si>
  <si>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</si>
  <si>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</si>
  <si>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</si>
  <si>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</si>
  <si>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</si>
  <si>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</si>
  <si>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</si>
  <si>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</si>
  <si>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</si>
  <si>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</si>
  <si>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</si>
  <si>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</si>
  <si>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</si>
  <si>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</si>
  <si>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</si>
  <si>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</si>
  <si>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</si>
  <si>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</si>
  <si>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</si>
  <si>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</si>
  <si>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</si>
  <si>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</si>
  <si>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</si>
  <si>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</si>
  <si>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</si>
  <si>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</si>
  <si>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</si>
  <si>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</si>
  <si>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</si>
  <si>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</si>
  <si>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</si>
  <si>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</si>
  <si>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</si>
  <si>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</si>
  <si>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</si>
  <si>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</si>
  <si>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</si>
  <si>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</si>
  <si>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</si>
  <si>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</si>
  <si>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</si>
  <si>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</si>
  <si>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</si>
  <si>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</si>
  <si>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</si>
  <si>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</si>
  <si>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</si>
  <si>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</si>
  <si>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</si>
  <si>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</si>
  <si>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</si>
  <si>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</si>
  <si>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</si>
  <si>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</si>
  <si>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</si>
  <si>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</si>
  <si>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</si>
  <si>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</si>
  <si>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</si>
  <si>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</si>
  <si>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</si>
  <si>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</si>
  <si>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</si>
  <si>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</si>
  <si>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</si>
  <si>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</si>
  <si>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</si>
  <si>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</si>
  <si>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</si>
  <si>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</si>
  <si>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</si>
  <si>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</si>
  <si>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</si>
  <si>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</si>
  <si>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</si>
  <si>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</si>
  <si>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</si>
  <si>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</si>
  <si>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</si>
  <si>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</si>
  <si>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</si>
  <si>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</si>
  <si>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</si>
  <si>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</si>
  <si>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</si>
  <si>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</si>
  <si>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</si>
  <si>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</si>
  <si>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</si>
  <si>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</si>
  <si>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</si>
  <si>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</si>
  <si>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</si>
  <si>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</si>
  <si>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</si>
  <si>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</si>
  <si>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</si>
  <si>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</si>
  <si>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</si>
  <si>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</si>
  <si>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</si>
  <si>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</si>
  <si>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</si>
  <si>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</si>
  <si>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</si>
  <si>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</si>
  <si>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</si>
  <si>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</si>
  <si>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</si>
  <si>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</si>
  <si>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</si>
  <si>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</si>
  <si>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</si>
  <si>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</si>
  <si>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</si>
  <si>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</si>
  <si>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</si>
  <si>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</si>
  <si>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</si>
  <si>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</si>
  <si>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</si>
  <si>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</si>
  <si>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</si>
  <si>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</si>
  <si>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</si>
  <si>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</si>
  <si>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</si>
  <si>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</si>
  <si>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</si>
  <si>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</si>
  <si>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</si>
  <si>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</si>
  <si>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</si>
  <si>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</si>
  <si>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</si>
  <si>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</si>
  <si>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</si>
  <si>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</si>
  <si>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</si>
  <si>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</si>
  <si>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</si>
  <si>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</si>
  <si>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</si>
  <si>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</si>
  <si>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</si>
  <si>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</si>
  <si>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</si>
  <si>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</si>
  <si>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</si>
  <si>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</si>
  <si>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</si>
  <si>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</si>
  <si>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</si>
  <si>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</si>
  <si>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</si>
  <si>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</si>
  <si>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</si>
  <si>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</si>
  <si>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</si>
  <si>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</si>
  <si>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</si>
  <si>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</si>
  <si>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</si>
  <si>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</si>
  <si>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</si>
  <si>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</si>
  <si>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</si>
  <si>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</si>
  <si>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</si>
  <si>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</si>
  <si>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</si>
  <si>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</si>
  <si>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</si>
  <si>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</si>
  <si>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</si>
  <si>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</si>
  <si>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</si>
  <si>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</si>
  <si>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</si>
  <si>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</si>
  <si>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</si>
  <si>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</si>
  <si>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</si>
  <si>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</si>
  <si>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</si>
  <si>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</si>
  <si>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</si>
  <si>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</si>
  <si>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</si>
  <si>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</si>
  <si>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</si>
  <si>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</si>
  <si>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</si>
  <si>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</si>
  <si>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</si>
  <si>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</si>
  <si>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</si>
  <si>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</si>
  <si>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</si>
  <si>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</si>
  <si>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</si>
  <si>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</si>
  <si>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</si>
  <si>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</si>
  <si>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</si>
  <si>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</si>
  <si>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</si>
  <si>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</si>
  <si>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</si>
  <si>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</si>
  <si>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</si>
  <si>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</si>
  <si>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</si>
  <si>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</si>
  <si>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</si>
  <si>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</si>
  <si>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</si>
  <si>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</si>
  <si>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</si>
  <si>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</si>
  <si>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</si>
  <si>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</si>
  <si>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</si>
  <si>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</si>
  <si>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</si>
  <si>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</si>
  <si>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</si>
  <si>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</si>
  <si>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</si>
  <si>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</si>
  <si>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</si>
  <si>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</si>
  <si>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</si>
  <si>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</si>
  <si>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</si>
  <si>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</si>
  <si>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</si>
  <si>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</si>
  <si>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</si>
  <si>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</si>
  <si>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</si>
  <si>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</si>
  <si>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</si>
  <si>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</si>
  <si>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</si>
  <si>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</si>
  <si>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</si>
  <si>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</si>
  <si>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</si>
  <si>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</si>
  <si>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</si>
  <si>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</si>
  <si>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</si>
  <si>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</si>
  <si>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</si>
  <si>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</si>
  <si>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</si>
  <si>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</si>
  <si>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</si>
  <si>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</si>
  <si>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</si>
  <si>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</si>
  <si>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</si>
  <si>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</si>
  <si>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</si>
  <si>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</si>
  <si>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</si>
  <si>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</si>
  <si>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</si>
  <si>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</si>
  <si>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</si>
  <si>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</si>
  <si>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</si>
  <si>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</si>
  <si>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</si>
  <si>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</si>
  <si>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</si>
  <si>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</si>
  <si>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</si>
  <si>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</si>
  <si>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</si>
  <si>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</si>
  <si>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</si>
  <si>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</si>
  <si>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</si>
  <si>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</si>
  <si>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</si>
  <si>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</si>
  <si>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</si>
  <si>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</si>
  <si>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</si>
  <si>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</si>
  <si>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</si>
  <si>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</si>
  <si>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</si>
  <si>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</si>
  <si>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</si>
  <si>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</si>
  <si>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</si>
  <si>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</si>
  <si>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</si>
  <si>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</si>
  <si>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</si>
  <si>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</si>
  <si>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</si>
  <si>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</si>
  <si>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</si>
  <si>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</si>
  <si>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</si>
  <si>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</si>
  <si>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</si>
  <si>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</si>
  <si>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</si>
  <si>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</si>
  <si>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</si>
  <si>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</si>
  <si>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</si>
  <si>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</si>
  <si>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</si>
  <si>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</si>
  <si>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</si>
  <si>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</si>
  <si>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</si>
  <si>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</si>
  <si>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</si>
  <si>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</si>
  <si>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</si>
  <si>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</si>
  <si>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</si>
  <si>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</si>
  <si>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</si>
  <si>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</si>
  <si>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</si>
  <si>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</si>
  <si>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</si>
  <si>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</si>
  <si>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</si>
  <si>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</si>
  <si>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</si>
  <si>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</si>
  <si>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</si>
  <si>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</si>
  <si>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</si>
  <si>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</si>
  <si>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</si>
  <si>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</si>
  <si>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</si>
  <si>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</si>
  <si>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</si>
  <si>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</si>
  <si>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</si>
  <si>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</si>
  <si>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</si>
  <si>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</si>
  <si>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</si>
  <si>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</si>
  <si>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</si>
  <si>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</si>
  <si>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</si>
  <si>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</si>
  <si>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</si>
  <si>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</si>
  <si>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</si>
  <si>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</si>
  <si>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</si>
  <si>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</si>
  <si>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</si>
  <si>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</si>
  <si>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</si>
  <si>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</si>
  <si>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</si>
  <si>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</si>
  <si>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</si>
  <si>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</si>
  <si>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</si>
  <si>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</si>
  <si>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</si>
  <si>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</si>
  <si>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</si>
  <si>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</si>
  <si>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</si>
  <si>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</si>
  <si>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</si>
  <si>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</si>
  <si>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</si>
  <si>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</si>
  <si>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</si>
  <si>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</si>
  <si>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</si>
  <si>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</si>
  <si>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</si>
  <si>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</si>
  <si>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</si>
  <si>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</si>
  <si>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</si>
  <si>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</si>
  <si>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</si>
  <si>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</si>
  <si>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</si>
  <si>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</si>
  <si>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</si>
  <si>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</si>
  <si>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</si>
  <si>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</si>
  <si>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</si>
  <si>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</si>
  <si>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</si>
  <si>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</si>
  <si>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</si>
  <si>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</si>
  <si>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</si>
  <si>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</si>
  <si>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</si>
  <si>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</si>
  <si>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</si>
  <si>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</si>
  <si>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</si>
  <si>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</si>
  <si>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</si>
  <si>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</si>
  <si>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</si>
  <si>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</si>
  <si>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</si>
  <si>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</si>
  <si>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</si>
  <si>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</si>
  <si>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</si>
  <si>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</si>
  <si>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</si>
  <si>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</si>
  <si>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</si>
  <si>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</si>
  <si>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</si>
  <si>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</si>
  <si>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</si>
  <si>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</si>
  <si>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</si>
  <si>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</si>
  <si>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</si>
  <si>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</si>
  <si>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</si>
  <si>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</si>
  <si>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</si>
  <si>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</si>
  <si>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</si>
  <si>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</si>
  <si>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</si>
  <si>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</si>
  <si>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</si>
  <si>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</si>
  <si>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</si>
  <si>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</si>
  <si>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</si>
  <si>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</si>
  <si>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</si>
  <si>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</si>
  <si>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</si>
  <si>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</si>
  <si>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</si>
  <si>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</si>
  <si>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</si>
  <si>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</si>
  <si>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</si>
  <si>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</si>
  <si>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</si>
  <si>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</si>
  <si>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</si>
  <si>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</si>
  <si>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</si>
  <si>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</si>
  <si>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</si>
  <si>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</si>
  <si>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</si>
  <si>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</si>
  <si>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</si>
  <si>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</si>
  <si>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</si>
  <si>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</si>
  <si>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</si>
  <si>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</si>
  <si>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</si>
  <si>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</si>
  <si>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</si>
  <si>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</si>
  <si>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</si>
  <si>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</si>
  <si>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</si>
  <si>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</si>
  <si>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</si>
  <si>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</si>
  <si>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</si>
  <si>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</si>
  <si>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</si>
  <si>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</si>
  <si>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</si>
  <si>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</si>
  <si>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</si>
  <si>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</si>
  <si>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</si>
  <si>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</si>
  <si>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</si>
  <si>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</si>
  <si>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</si>
  <si>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</si>
  <si>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</si>
  <si>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</si>
  <si>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</si>
  <si>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</si>
  <si>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</si>
  <si>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</si>
  <si>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</si>
  <si>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</si>
  <si>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</si>
  <si>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</si>
  <si>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</si>
  <si>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</si>
  <si>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</si>
  <si>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</si>
  <si>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</si>
  <si>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</si>
  <si>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</si>
  <si>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</si>
  <si>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</si>
  <si>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</si>
  <si>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</si>
  <si>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</si>
  <si>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</si>
  <si>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</si>
  <si>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</si>
  <si>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</si>
  <si>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</si>
  <si>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</si>
  <si>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</si>
  <si>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</si>
  <si>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</si>
  <si>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</si>
  <si>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</si>
  <si>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</si>
  <si>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</si>
  <si>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</si>
  <si>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</si>
  <si>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</si>
  <si>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</si>
  <si>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</si>
  <si>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</si>
  <si>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</si>
  <si>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</si>
  <si>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</si>
  <si>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</si>
  <si>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</si>
  <si>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</si>
  <si>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</si>
  <si>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</si>
  <si>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</si>
  <si>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</si>
  <si>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</si>
  <si>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</si>
  <si>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</si>
  <si>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</si>
  <si>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</si>
  <si>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</si>
  <si>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</si>
  <si>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</si>
  <si>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</si>
  <si>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</si>
  <si>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</si>
  <si>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</si>
  <si>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</si>
  <si>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</si>
  <si>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</si>
  <si>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</si>
  <si>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</si>
  <si>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</si>
  <si>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</si>
  <si>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</si>
  <si>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</si>
  <si>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</si>
  <si>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</si>
  <si>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</si>
  <si>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</si>
  <si>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</si>
  <si>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</si>
  <si>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</si>
  <si>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</si>
  <si>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</si>
  <si>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</si>
  <si>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</si>
  <si>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</si>
  <si>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</si>
  <si>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</si>
  <si>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</si>
  <si>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</si>
  <si>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</si>
  <si>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</si>
  <si>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</si>
  <si>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</si>
  <si>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</si>
  <si>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</si>
  <si>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</si>
  <si>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</si>
  <si>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</si>
  <si>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</si>
  <si>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</si>
  <si>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</si>
  <si>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</si>
  <si>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</si>
  <si>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</si>
  <si>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</si>
  <si>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</si>
  <si>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</si>
  <si>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</si>
  <si>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</si>
  <si>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</si>
  <si>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</si>
  <si>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</si>
  <si>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</si>
  <si>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</si>
  <si>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</si>
  <si>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</si>
  <si>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</si>
  <si>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</si>
  <si>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</si>
  <si>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</si>
  <si>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</si>
  <si>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</si>
  <si>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</si>
  <si>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</si>
  <si>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</si>
  <si>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</si>
  <si>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</si>
  <si>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</si>
  <si>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</si>
  <si>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</si>
  <si>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</si>
  <si>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</si>
  <si>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</si>
  <si>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</si>
  <si>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</si>
  <si>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</si>
  <si>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</si>
  <si>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</si>
  <si>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</si>
  <si>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</si>
  <si>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</si>
  <si>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</si>
  <si>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</si>
  <si>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</si>
  <si>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</si>
  <si>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</si>
  <si>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</si>
  <si>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</si>
  <si>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</si>
  <si>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</si>
  <si>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</si>
  <si>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</si>
  <si>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</si>
  <si>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</si>
  <si>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</si>
  <si>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</si>
  <si>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</si>
  <si>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</si>
  <si>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</si>
  <si>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</si>
  <si>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</si>
  <si>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</si>
  <si>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</si>
  <si>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</si>
  <si>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</si>
  <si>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</si>
  <si>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</si>
  <si>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</si>
  <si>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</si>
  <si>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</si>
  <si>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</si>
  <si>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</si>
  <si>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</si>
  <si>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</si>
  <si>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</si>
  <si>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</si>
  <si>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</si>
  <si>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</si>
  <si>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</si>
  <si>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</si>
  <si>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</si>
  <si>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</si>
  <si>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</si>
  <si>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</si>
  <si>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</si>
  <si>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</si>
  <si>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</si>
  <si>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</si>
  <si>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</si>
  <si>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</si>
  <si>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</si>
  <si>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</si>
  <si>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</si>
  <si>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</si>
  <si>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</si>
  <si>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</si>
  <si>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</si>
  <si>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</si>
  <si>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</si>
  <si>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</si>
  <si>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</si>
  <si>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</si>
  <si>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</si>
  <si>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</si>
  <si>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</si>
  <si>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</si>
  <si>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</si>
  <si>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</si>
  <si>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</si>
  <si>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</si>
  <si>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</si>
  <si>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</si>
  <si>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</si>
  <si>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</si>
  <si>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</si>
  <si>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</si>
  <si>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</si>
  <si>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</si>
  <si>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</si>
  <si>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</si>
  <si>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</si>
  <si>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</si>
  <si>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</si>
  <si>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</si>
  <si>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</si>
  <si>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</si>
  <si>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</si>
  <si>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</si>
  <si>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</si>
  <si>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</si>
  <si>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</si>
  <si>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</si>
  <si>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</si>
  <si>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</si>
  <si>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</si>
  <si>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</si>
  <si>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</si>
  <si>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</si>
  <si>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</si>
  <si>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</si>
  <si>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</si>
  <si>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</si>
  <si>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</si>
  <si>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</si>
  <si>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</si>
  <si>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</si>
  <si>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</si>
  <si>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</si>
  <si>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</si>
  <si>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</si>
  <si>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</si>
  <si>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</si>
  <si>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</si>
  <si>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</si>
  <si>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</si>
  <si>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</si>
  <si>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</si>
  <si>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</si>
  <si>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</si>
  <si>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</si>
  <si>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</si>
  <si>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</si>
  <si>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</si>
  <si>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</si>
  <si>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</si>
  <si>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</si>
  <si>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</si>
  <si>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</si>
  <si>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</si>
  <si>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</si>
  <si>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</si>
  <si>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</si>
  <si>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</si>
  <si>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</si>
  <si>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</si>
  <si>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</si>
  <si>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</si>
  <si>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</si>
  <si>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</si>
  <si>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</si>
  <si>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</si>
  <si>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</si>
  <si>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</si>
  <si>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</si>
  <si>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</si>
  <si>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</si>
  <si>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</si>
  <si>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</si>
  <si>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</si>
  <si>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</si>
  <si>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</si>
  <si>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</si>
  <si>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</si>
  <si>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</si>
  <si>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</si>
  <si>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</si>
  <si>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</si>
  <si>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</si>
  <si>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</si>
  <si>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</si>
  <si>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</si>
  <si>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</si>
  <si>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</si>
  <si>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</si>
  <si>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</si>
  <si>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</si>
  <si>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</si>
  <si>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</si>
  <si>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</si>
  <si>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</si>
  <si>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</si>
  <si>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</si>
  <si>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</si>
  <si>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</si>
  <si>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</si>
  <si>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</si>
  <si>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</si>
  <si>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</si>
  <si>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</si>
  <si>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</si>
  <si>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</si>
  <si>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</si>
  <si>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</si>
  <si>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</si>
  <si>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</si>
  <si>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</si>
  <si>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</si>
  <si>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</si>
  <si>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</si>
  <si>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</si>
  <si>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</si>
  <si>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</si>
  <si>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</si>
  <si>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</si>
  <si>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</si>
  <si>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</si>
  <si>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</si>
  <si>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</si>
  <si>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</si>
  <si>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</si>
  <si>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</si>
  <si>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</si>
  <si>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</si>
  <si>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</si>
  <si>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</si>
  <si>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</si>
  <si>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</si>
  <si>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</si>
  <si>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</si>
  <si>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</si>
  <si>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</si>
  <si>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</si>
  <si>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</si>
  <si>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</si>
  <si>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</si>
  <si>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</si>
  <si>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</si>
  <si>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</si>
  <si>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</si>
  <si>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</si>
  <si>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</si>
  <si>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</si>
  <si>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</si>
  <si>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</si>
  <si>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</si>
  <si>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</si>
  <si>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</si>
  <si>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</si>
  <si>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</si>
  <si>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</si>
  <si>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</si>
  <si>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</si>
  <si>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</si>
  <si>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</si>
  <si>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</si>
  <si>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</si>
  <si>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</si>
  <si>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</si>
  <si>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</si>
  <si>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</si>
  <si>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</si>
  <si>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</si>
  <si>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</si>
  <si>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</si>
  <si>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</si>
  <si>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</si>
  <si>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</si>
  <si>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</si>
  <si>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</si>
  <si>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</si>
  <si>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</si>
  <si>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</si>
  <si>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</si>
  <si>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</si>
  <si>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</si>
  <si>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</si>
  <si>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</si>
  <si>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</si>
  <si>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</si>
  <si>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</si>
  <si>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</si>
  <si>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</si>
  <si>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</si>
  <si>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</si>
  <si>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</si>
  <si>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</si>
  <si>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</si>
  <si>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</si>
  <si>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</si>
  <si>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</si>
  <si>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</si>
  <si>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</si>
  <si>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</si>
  <si>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</si>
  <si>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</si>
  <si>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</si>
  <si>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</si>
  <si>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</si>
  <si>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</si>
  <si>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</si>
  <si>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</si>
  <si>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</si>
  <si>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</si>
  <si>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</si>
  <si>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</si>
  <si>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</si>
  <si>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</si>
  <si>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</si>
  <si>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</si>
  <si>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</si>
  <si>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</si>
  <si>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</si>
  <si>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</si>
  <si>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</si>
  <si>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</si>
  <si>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</si>
  <si>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</si>
  <si>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</si>
  <si>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</si>
  <si>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</si>
  <si>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</si>
  <si>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</si>
  <si>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</si>
  <si>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</si>
  <si>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</si>
  <si>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</si>
  <si>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</si>
  <si>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</si>
  <si>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</si>
  <si>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</si>
  <si>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</si>
  <si>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</si>
  <si>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</si>
  <si>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</si>
  <si>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</si>
  <si>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</si>
  <si>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</si>
  <si>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</si>
  <si>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</si>
  <si>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</si>
  <si>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</si>
  <si>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</si>
  <si>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</si>
  <si>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</si>
  <si>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</si>
  <si>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</si>
  <si>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</si>
  <si>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</si>
  <si>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</si>
  <si>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</si>
  <si>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</si>
  <si>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</si>
  <si>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</si>
  <si>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</si>
  <si>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</si>
  <si>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</si>
  <si>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</si>
  <si>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</si>
  <si>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</si>
  <si>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</si>
  <si>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</si>
  <si>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</si>
  <si>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</si>
  <si>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</si>
  <si>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</si>
  <si>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</si>
  <si>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</si>
  <si>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</si>
  <si>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</si>
  <si>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</si>
  <si>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</si>
  <si>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</si>
  <si>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</si>
  <si>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</si>
  <si>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</si>
  <si>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</si>
  <si>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</si>
  <si>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</si>
  <si>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</si>
  <si>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</si>
  <si>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</si>
  <si>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</si>
  <si>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</si>
  <si>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</si>
  <si>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</si>
  <si>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</si>
  <si>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</si>
  <si>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</si>
  <si>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</si>
  <si>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</si>
  <si>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</si>
  <si>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</si>
  <si>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</si>
  <si>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</si>
  <si>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</si>
  <si>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</si>
  <si>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</si>
  <si>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</si>
  <si>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</si>
  <si>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</si>
  <si>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</si>
  <si>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</si>
  <si>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</si>
  <si>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</si>
  <si>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</si>
  <si>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</si>
  <si>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</si>
  <si>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</si>
  <si>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</si>
  <si>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</si>
  <si>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</si>
  <si>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</si>
  <si>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</si>
  <si>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</si>
  <si>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</si>
  <si>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</si>
  <si>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</si>
  <si>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</si>
  <si>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</si>
  <si>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</si>
  <si>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</si>
  <si>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</si>
  <si>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</si>
  <si>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</si>
  <si>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</si>
  <si>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</si>
  <si>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</si>
  <si>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</si>
  <si>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</si>
  <si>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</si>
  <si>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</si>
  <si>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</si>
  <si>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</si>
  <si>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</si>
  <si>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</si>
  <si>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</si>
  <si>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</si>
  <si>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</si>
  <si>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</si>
  <si>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</si>
  <si>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</si>
  <si>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</si>
  <si>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</si>
  <si>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</si>
  <si>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</si>
  <si>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</si>
  <si>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</si>
  <si>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</si>
  <si>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</si>
  <si>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</si>
  <si>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</si>
  <si>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</si>
  <si>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</si>
  <si>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</si>
  <si>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</si>
  <si>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</si>
  <si>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</si>
  <si>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</si>
  <si>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</si>
  <si>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</si>
  <si>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</si>
  <si>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</si>
  <si>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</si>
  <si>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</si>
  <si>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</si>
  <si>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</si>
  <si>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</si>
  <si>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</si>
  <si>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</si>
  <si>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</si>
  <si>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</si>
  <si>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</si>
  <si>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</si>
  <si>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</si>
  <si>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</si>
  <si>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</si>
  <si>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</si>
  <si>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</si>
  <si>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</si>
  <si>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</si>
  <si>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</si>
  <si>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</si>
  <si>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</si>
  <si>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</si>
  <si>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</si>
  <si>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</si>
  <si>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</si>
  <si>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</si>
  <si>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</si>
  <si>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</si>
  <si>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</si>
  <si>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</si>
  <si>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</si>
  <si>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</si>
  <si>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</si>
  <si>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</si>
  <si>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</si>
  <si>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</si>
  <si>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</si>
  <si>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</si>
  <si>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</si>
  <si>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</si>
  <si>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</si>
  <si>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</si>
  <si>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</si>
  <si>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</si>
  <si>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</si>
  <si>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</si>
  <si>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</si>
  <si>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</si>
  <si>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</si>
  <si>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</si>
  <si>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</si>
  <si>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</si>
  <si>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</si>
  <si>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</si>
  <si>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</si>
  <si>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</si>
  <si>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</si>
  <si>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</si>
  <si>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</si>
  <si>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</si>
  <si>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</si>
  <si>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</si>
  <si>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</si>
  <si>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</si>
  <si>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</si>
  <si>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</si>
  <si>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</si>
  <si>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</si>
  <si>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</si>
  <si>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</si>
  <si>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</si>
  <si>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</si>
  <si>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</si>
  <si>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</si>
  <si>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</si>
  <si>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</si>
  <si>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</si>
  <si>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</si>
  <si>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</si>
  <si>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</si>
  <si>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</si>
  <si>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</si>
  <si>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</si>
  <si>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</si>
  <si>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</si>
  <si>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</si>
  <si>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</si>
  <si>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</si>
  <si>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</si>
  <si>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</si>
  <si>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</si>
  <si>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</si>
  <si>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</si>
  <si>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</si>
  <si>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</si>
  <si>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</si>
  <si>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</si>
  <si>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</si>
  <si>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</si>
  <si>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</si>
  <si>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</si>
  <si>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</si>
  <si>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</si>
  <si>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</si>
  <si>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</si>
  <si>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</si>
  <si>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</si>
  <si>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</si>
  <si>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</si>
  <si>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</si>
  <si>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</si>
  <si>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</si>
  <si>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</si>
  <si>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</si>
  <si>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</si>
  <si>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</si>
  <si>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</si>
  <si>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</si>
  <si>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</si>
  <si>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</si>
  <si>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</si>
  <si>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</si>
  <si>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</si>
  <si>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</si>
  <si>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</si>
  <si>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</si>
  <si>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</si>
  <si>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</si>
  <si>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</si>
  <si>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</si>
  <si>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</si>
  <si>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</si>
  <si>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</si>
  <si>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</si>
  <si>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</si>
  <si>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</si>
  <si>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</si>
  <si>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</si>
  <si>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</si>
  <si>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</si>
  <si>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</si>
  <si>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</si>
  <si>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</si>
  <si>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</si>
  <si>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</si>
  <si>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</si>
  <si>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</si>
  <si>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</si>
  <si>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</si>
  <si>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</si>
  <si>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</si>
  <si>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</si>
  <si>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</si>
  <si>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</si>
  <si>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</si>
  <si>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</si>
  <si>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</si>
  <si>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</si>
  <si>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</si>
  <si>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</si>
  <si>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</si>
  <si>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</si>
  <si>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</si>
  <si>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</si>
  <si>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</si>
  <si>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</si>
  <si>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</si>
  <si>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</si>
  <si>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</si>
  <si>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</si>
  <si>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</si>
  <si>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</si>
  <si>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</si>
  <si>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</si>
  <si>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</si>
  <si>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</si>
  <si>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</si>
  <si>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</si>
  <si>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</si>
  <si>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</si>
  <si>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</si>
  <si>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</si>
  <si>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</si>
  <si>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</si>
  <si>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</si>
  <si>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</si>
  <si>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</si>
  <si>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</si>
  <si>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</si>
  <si>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</si>
  <si>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</si>
  <si>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</si>
  <si>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</si>
  <si>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</si>
  <si>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</si>
  <si>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</si>
  <si>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</si>
  <si>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</si>
  <si>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</si>
  <si>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</si>
  <si>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</si>
  <si>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</si>
  <si>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</si>
  <si>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</si>
  <si>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</si>
  <si>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</si>
  <si>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</si>
  <si>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</si>
  <si>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</si>
  <si>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</si>
  <si>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</si>
  <si>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</si>
  <si>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</si>
  <si>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</si>
  <si>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</si>
  <si>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</si>
  <si>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</si>
  <si>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</si>
  <si>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</si>
  <si>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</si>
  <si>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</si>
  <si>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</si>
  <si>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</si>
  <si>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</si>
  <si>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</si>
  <si>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</si>
  <si>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</si>
  <si>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</si>
  <si>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</si>
  <si>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</si>
  <si>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</si>
  <si>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</si>
  <si>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</si>
  <si>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</si>
  <si>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</si>
  <si>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</si>
  <si>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</si>
  <si>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</si>
  <si>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</si>
  <si>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</si>
  <si>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</si>
  <si>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</si>
  <si>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</si>
  <si>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</si>
  <si>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</si>
  <si>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</si>
  <si>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</si>
  <si>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</si>
  <si>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</si>
  <si>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</si>
  <si>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</si>
  <si>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</si>
  <si>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</si>
  <si>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</si>
  <si>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</si>
  <si>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</si>
  <si>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</si>
  <si>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</si>
  <si>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</si>
  <si>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</si>
  <si>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</si>
  <si>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</si>
  <si>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</si>
  <si>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</si>
  <si>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</si>
  <si>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</si>
  <si>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</si>
  <si>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</si>
  <si>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</si>
  <si>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</si>
  <si>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</si>
  <si>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</si>
  <si>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</si>
  <si>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</si>
  <si>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</si>
  <si>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</si>
  <si>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</si>
  <si>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</si>
  <si>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</si>
  <si>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</si>
  <si>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</si>
  <si>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</si>
  <si>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</si>
  <si>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</si>
  <si>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</si>
  <si>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</si>
  <si>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</si>
  <si>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</si>
  <si>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</si>
  <si>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</si>
  <si>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</si>
  <si>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</si>
  <si>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</si>
  <si>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</si>
  <si>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</si>
  <si>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</si>
  <si>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</si>
  <si>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</si>
  <si>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</si>
  <si>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</si>
  <si>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</si>
  <si>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</si>
  <si>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</si>
  <si>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</si>
  <si>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</si>
  <si>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</si>
  <si>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</si>
  <si>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</si>
  <si>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</si>
  <si>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</si>
  <si>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</si>
  <si>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</si>
  <si>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</si>
  <si>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</si>
  <si>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</si>
  <si>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</si>
  <si>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</si>
  <si>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</si>
  <si>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</si>
  <si>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</si>
  <si>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</si>
  <si>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</si>
  <si>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</si>
  <si>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</si>
  <si>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</si>
  <si>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</si>
  <si>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</si>
  <si>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</si>
  <si>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</si>
  <si>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</si>
  <si>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</si>
  <si>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</si>
  <si>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</si>
  <si>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</si>
  <si>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</si>
  <si>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</si>
  <si>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</si>
  <si>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</si>
  <si>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</si>
  <si>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</si>
  <si>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</si>
  <si>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</si>
  <si>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</si>
  <si>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</si>
  <si>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</si>
  <si>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</si>
  <si>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</si>
  <si>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</si>
  <si>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</si>
  <si>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</si>
  <si>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</si>
  <si>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</si>
  <si>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</si>
  <si>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</si>
  <si>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</si>
  <si>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</si>
  <si>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</si>
  <si>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</si>
  <si>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</si>
  <si>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</si>
  <si>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</si>
  <si>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</si>
  <si>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</si>
  <si>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</si>
  <si>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</si>
  <si>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</si>
  <si>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</si>
  <si>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</si>
  <si>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</si>
  <si>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</si>
  <si>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</si>
  <si>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</si>
  <si>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</si>
  <si>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</si>
  <si>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</si>
  <si>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</si>
  <si>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</si>
  <si>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</si>
  <si>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</si>
  <si>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</si>
  <si>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</si>
  <si>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</si>
  <si>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</si>
  <si>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</si>
  <si>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</si>
  <si>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</si>
  <si>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</si>
  <si>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</si>
  <si>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</si>
  <si>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</si>
  <si>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</si>
  <si>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</si>
  <si>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</si>
  <si>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</si>
  <si>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</si>
  <si>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</si>
  <si>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</si>
  <si>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</si>
  <si>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</si>
  <si>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</si>
  <si>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</si>
  <si>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</si>
  <si>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</si>
  <si>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</si>
  <si>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</si>
  <si>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</si>
  <si>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</si>
  <si>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</si>
  <si>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</si>
  <si>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</si>
  <si>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</si>
  <si>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</si>
  <si>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</si>
  <si>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</si>
  <si>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</si>
  <si>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</si>
  <si>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</si>
  <si>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</si>
  <si>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</si>
  <si>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</si>
  <si>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</si>
  <si>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</si>
  <si>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</si>
  <si>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</si>
  <si>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</si>
  <si>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</si>
  <si>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</si>
  <si>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</si>
  <si>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</si>
  <si>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</si>
  <si>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</si>
  <si>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</si>
  <si>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</si>
  <si>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</si>
  <si>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</si>
  <si>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</si>
  <si>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</si>
  <si>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</si>
  <si>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</si>
  <si>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</si>
  <si>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</si>
  <si>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</si>
  <si>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</si>
  <si>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</si>
  <si>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</si>
  <si>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</si>
  <si>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</si>
  <si>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</si>
  <si>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</si>
  <si>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</si>
  <si>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</si>
  <si>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</si>
  <si>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</si>
  <si>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</si>
  <si>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</si>
  <si>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</si>
  <si>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</si>
  <si>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</si>
  <si>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</si>
  <si>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</si>
  <si>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</si>
  <si>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</si>
  <si>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</si>
  <si>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</si>
  <si>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</si>
  <si>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</si>
  <si>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</si>
  <si>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</si>
  <si>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</si>
  <si>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</si>
  <si>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</si>
  <si>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</si>
  <si>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</si>
  <si>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</si>
  <si>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</si>
  <si>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</si>
  <si>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</si>
  <si>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</si>
  <si>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</si>
  <si>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</si>
  <si>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</si>
  <si>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</si>
  <si>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</si>
  <si>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</si>
  <si>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</si>
  <si>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</si>
  <si>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</si>
  <si>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</si>
  <si>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</si>
  <si>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</si>
  <si>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</si>
  <si>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</si>
  <si>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</si>
  <si>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</si>
  <si>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</si>
  <si>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</si>
  <si>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</si>
  <si>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</si>
  <si>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</si>
  <si>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</si>
  <si>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</si>
  <si>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</si>
  <si>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</si>
  <si>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</si>
  <si>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</si>
  <si>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</si>
  <si>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</si>
  <si>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</si>
  <si>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</si>
  <si>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</si>
  <si>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</si>
  <si>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</si>
  <si>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</si>
  <si>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</si>
  <si>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</si>
  <si>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</si>
  <si>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</si>
  <si>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</si>
  <si>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</si>
  <si>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</si>
  <si>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</si>
  <si>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</si>
  <si>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</si>
  <si>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</si>
  <si>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</si>
  <si>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</si>
  <si>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</si>
  <si>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</si>
  <si>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</si>
  <si>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</si>
  <si>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</si>
  <si>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</si>
  <si>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</si>
  <si>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</si>
  <si>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</si>
  <si>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</si>
  <si>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</si>
  <si>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</si>
  <si>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</si>
  <si>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</si>
  <si>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</si>
  <si>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</si>
  <si>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</si>
  <si>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</si>
  <si>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</si>
  <si>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</si>
  <si>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</si>
  <si>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</si>
  <si>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</si>
  <si>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</si>
  <si>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</si>
  <si>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</si>
  <si>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</si>
  <si>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</si>
  <si>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</si>
  <si>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</si>
  <si>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</si>
  <si>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</si>
  <si>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</si>
  <si>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</si>
  <si>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</si>
  <si>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</si>
  <si>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</si>
  <si>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</si>
  <si>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</si>
  <si>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</si>
  <si>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</si>
  <si>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</si>
  <si>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</si>
  <si>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</si>
  <si>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</si>
  <si>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</si>
  <si>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</si>
  <si>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</si>
  <si>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</si>
  <si>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</si>
  <si>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</si>
  <si>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</si>
  <si>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</si>
  <si>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</si>
  <si>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</si>
  <si>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</si>
  <si>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</si>
  <si>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</si>
  <si>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</si>
  <si>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</si>
  <si>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</si>
  <si>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</si>
  <si>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</si>
  <si>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</si>
  <si>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</si>
  <si>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</si>
  <si>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</si>
  <si>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</si>
  <si>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</si>
  <si>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</si>
  <si>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</si>
  <si>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</si>
  <si>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</si>
  <si>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</si>
  <si>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</si>
  <si>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</si>
  <si>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</si>
  <si>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</si>
  <si>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</si>
  <si>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</si>
  <si>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</si>
  <si>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</si>
  <si>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</si>
  <si>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</si>
  <si>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</si>
  <si>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</si>
  <si>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</si>
  <si>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</si>
  <si>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</si>
  <si>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</si>
  <si>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</si>
  <si>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</si>
  <si>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</si>
  <si>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</si>
  <si>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</si>
  <si>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</si>
  <si>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</si>
  <si>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</si>
  <si>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</si>
  <si>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</si>
  <si>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</si>
  <si>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</si>
  <si>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</si>
  <si>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</si>
  <si>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</si>
  <si>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</si>
  <si>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</si>
  <si>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</si>
  <si>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</si>
  <si>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</si>
  <si>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</si>
  <si>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</si>
  <si>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</si>
  <si>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</si>
  <si>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</si>
  <si>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</si>
  <si>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</si>
  <si>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</si>
  <si>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</si>
  <si>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</si>
  <si>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</si>
  <si>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</si>
  <si>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</si>
  <si>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</si>
  <si>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</si>
  <si>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</si>
  <si>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</si>
  <si>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</si>
  <si>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</si>
  <si>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</si>
  <si>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</si>
  <si>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</si>
  <si>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</si>
  <si>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</si>
  <si>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</si>
  <si>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</si>
  <si>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</si>
  <si>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</si>
  <si>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</si>
  <si>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</si>
  <si>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</si>
  <si>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</si>
  <si>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</si>
  <si>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</si>
  <si>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</si>
  <si>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</si>
  <si>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</si>
  <si>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</si>
  <si>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</si>
  <si>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</si>
  <si>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</si>
  <si>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</si>
  <si>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</si>
  <si>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</si>
  <si>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</si>
  <si>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</si>
  <si>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</si>
  <si>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</si>
  <si>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</si>
  <si>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</si>
  <si>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</si>
  <si>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</si>
  <si>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</si>
  <si>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</si>
  <si>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</si>
  <si>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</si>
  <si>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</si>
  <si>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</si>
  <si>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</si>
  <si>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</si>
  <si>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</si>
  <si>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</si>
  <si>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</si>
  <si>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</si>
  <si>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</si>
  <si>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</si>
  <si>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</si>
  <si>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</si>
  <si>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</si>
  <si>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</si>
  <si>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</si>
  <si>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</si>
  <si>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</si>
  <si>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</si>
  <si>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</si>
  <si>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</si>
  <si>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</si>
  <si>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</si>
  <si>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</si>
  <si>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</si>
  <si>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</si>
  <si>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</si>
  <si>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</si>
  <si>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</si>
  <si>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</si>
  <si>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</si>
  <si>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</si>
  <si>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</si>
  <si>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</si>
  <si>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</si>
  <si>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</si>
  <si>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</si>
  <si>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</si>
  <si>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</si>
  <si>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</si>
  <si>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</si>
  <si>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</si>
  <si>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</si>
  <si>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</si>
  <si>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</si>
  <si>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</si>
  <si>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</si>
  <si>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</si>
  <si>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</si>
  <si>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</si>
  <si>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</si>
  <si>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</si>
  <si>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</si>
  <si>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</si>
  <si>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</si>
  <si>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</si>
  <si>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</si>
  <si>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</si>
  <si>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</si>
  <si>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</si>
  <si>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</si>
  <si>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</si>
  <si>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</si>
  <si>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</si>
  <si>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</si>
  <si>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</si>
  <si>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</si>
  <si>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</si>
  <si>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</si>
  <si>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</si>
  <si>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</si>
  <si>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</si>
  <si>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</si>
  <si>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</si>
  <si>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</si>
  <si>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</si>
  <si>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</si>
  <si>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</si>
  <si>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</si>
  <si>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</si>
  <si>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</si>
  <si>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</si>
  <si>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</si>
  <si>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</si>
  <si>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</si>
  <si>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</si>
  <si>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</si>
  <si>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</si>
  <si>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</si>
  <si>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</si>
  <si>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</si>
  <si>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</si>
  <si>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</si>
  <si>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</si>
  <si>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</si>
  <si>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</si>
  <si>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</si>
  <si>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</si>
  <si>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</si>
  <si>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</si>
  <si>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</si>
  <si>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</si>
  <si>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</si>
  <si>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</si>
  <si>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</si>
  <si>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</si>
  <si>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</si>
  <si>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</si>
  <si>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</si>
  <si>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</si>
  <si>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</si>
  <si>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</si>
  <si>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</si>
  <si>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</si>
  <si>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</si>
  <si>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</si>
  <si>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</si>
  <si>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</si>
  <si>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</si>
  <si>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</si>
  <si>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</si>
  <si>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</si>
  <si>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</si>
  <si>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</si>
  <si>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</si>
  <si>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</si>
  <si>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</si>
  <si>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</si>
  <si>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</si>
  <si>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</si>
  <si>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</si>
  <si>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</si>
  <si>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</si>
  <si>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</si>
  <si>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</si>
  <si>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</si>
  <si>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</si>
  <si>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</si>
  <si>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</si>
  <si>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</si>
  <si>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</si>
  <si>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</si>
  <si>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</si>
  <si>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</si>
  <si>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</si>
  <si>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</si>
  <si>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</si>
  <si>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</si>
  <si>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</si>
  <si>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</si>
  <si>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</si>
  <si>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</si>
  <si>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</si>
  <si>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</si>
  <si>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</si>
  <si>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</si>
  <si>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</si>
  <si>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</si>
  <si>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</si>
  <si>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</si>
  <si>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</si>
  <si>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</si>
  <si>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</si>
  <si>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</si>
  <si>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</si>
  <si>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</si>
  <si>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</si>
  <si>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</si>
  <si>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</si>
  <si>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</si>
  <si>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</si>
  <si>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</si>
  <si>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</si>
  <si>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</si>
  <si>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</si>
  <si>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</si>
  <si>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</si>
  <si>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</si>
  <si>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</si>
  <si>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</si>
  <si>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</si>
  <si>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</si>
  <si>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</si>
  <si>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</si>
  <si>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</si>
  <si>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</si>
  <si>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</si>
  <si>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</si>
  <si>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</si>
  <si>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</si>
  <si>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</si>
  <si>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</si>
  <si>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</si>
  <si>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</si>
  <si>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</si>
  <si>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</si>
  <si>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</si>
  <si>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</si>
  <si>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</si>
  <si>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</si>
  <si>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</si>
  <si>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</si>
  <si>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</si>
  <si>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</si>
  <si>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</si>
  <si>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</si>
  <si>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</si>
  <si>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</si>
  <si>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</si>
  <si>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</si>
  <si>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</si>
  <si>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</si>
  <si>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</si>
  <si>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</si>
  <si>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</si>
  <si>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</si>
  <si>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</si>
  <si>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</si>
  <si>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</si>
  <si>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</si>
  <si>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</si>
  <si>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</si>
  <si>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</si>
  <si>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</si>
  <si>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</si>
  <si>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</si>
  <si>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</si>
  <si>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</si>
  <si>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</si>
  <si>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</si>
  <si>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</si>
  <si>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</si>
  <si>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</si>
  <si>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</si>
  <si>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</si>
  <si>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</si>
  <si>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</si>
  <si>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</si>
  <si>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</si>
  <si>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</si>
  <si>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</si>
  <si>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</si>
  <si>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</si>
  <si>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</si>
  <si>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</si>
  <si>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</si>
  <si>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</si>
  <si>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</si>
  <si>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</si>
  <si>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</si>
  <si>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</si>
  <si>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</si>
  <si>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</si>
  <si>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</si>
  <si>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</si>
  <si>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</si>
  <si>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</si>
  <si>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</si>
  <si>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</si>
  <si>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</si>
  <si>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</si>
  <si>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</si>
  <si>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</si>
  <si>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</si>
  <si>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</si>
  <si>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</si>
  <si>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</si>
  <si>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</si>
  <si>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</si>
  <si>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</si>
  <si>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</si>
  <si>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</si>
  <si>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</si>
  <si>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</si>
  <si>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</si>
  <si>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</si>
  <si>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</si>
  <si>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</si>
  <si>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</si>
  <si>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</si>
  <si>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</si>
  <si>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</si>
  <si>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</si>
  <si>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</si>
  <si>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</si>
  <si>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</si>
  <si>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</si>
  <si>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</si>
  <si>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</si>
  <si>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</si>
  <si>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</si>
  <si>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</si>
  <si>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</si>
  <si>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</si>
  <si>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</si>
  <si>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</si>
  <si>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</si>
  <si>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</si>
  <si>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</si>
  <si>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</si>
  <si>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</si>
  <si>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</si>
  <si>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</si>
  <si>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</si>
  <si>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</si>
  <si>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</si>
  <si>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</si>
  <si>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</si>
  <si>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</si>
  <si>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</si>
  <si>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</si>
  <si>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</si>
  <si>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</si>
  <si>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</si>
  <si>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</si>
  <si>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</si>
  <si>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</si>
  <si>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</si>
  <si>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</si>
  <si>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</si>
  <si>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</si>
  <si>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</si>
  <si>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</si>
  <si>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</si>
  <si>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</si>
  <si>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</si>
  <si>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</si>
  <si>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</si>
  <si>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</si>
  <si>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</si>
  <si>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</si>
  <si>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</si>
  <si>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</si>
  <si>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</si>
  <si>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</si>
  <si>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</si>
  <si>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</si>
  <si>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</si>
  <si>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</si>
  <si>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</si>
  <si>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</si>
  <si>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</si>
  <si>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</si>
  <si>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</si>
  <si>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</si>
  <si>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</si>
  <si>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</si>
  <si>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</si>
  <si>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</si>
  <si>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</si>
  <si>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</si>
  <si>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</si>
  <si>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</si>
  <si>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</si>
  <si>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</si>
  <si>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</si>
  <si>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</si>
  <si>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</si>
  <si>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</si>
  <si>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</si>
  <si>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</si>
  <si>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</si>
  <si>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</si>
  <si>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</si>
  <si>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</si>
  <si>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</si>
  <si>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</si>
  <si>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</si>
  <si>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</si>
  <si>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</si>
  <si>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</si>
  <si>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</si>
  <si>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</si>
  <si>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</si>
  <si>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</si>
  <si>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</si>
  <si>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</si>
  <si>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</si>
  <si>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</si>
  <si>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</si>
  <si>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</si>
  <si>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</si>
  <si>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</si>
  <si>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</si>
  <si>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</si>
  <si>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</si>
  <si>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</si>
  <si>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</si>
  <si>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</si>
  <si>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</si>
  <si>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</si>
  <si>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</si>
  <si>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</si>
  <si>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</si>
  <si>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</si>
  <si>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</si>
  <si>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</si>
  <si>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</si>
  <si>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</si>
  <si>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</si>
  <si>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</si>
  <si>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</si>
  <si>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</si>
  <si>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</si>
  <si>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</si>
  <si>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</si>
  <si>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</si>
  <si>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</si>
  <si>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</si>
  <si>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</si>
  <si>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</si>
  <si>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</si>
  <si>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</si>
  <si>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</si>
  <si>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</si>
  <si>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</si>
  <si>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</si>
  <si>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</si>
  <si>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</si>
  <si>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</si>
  <si>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</si>
  <si>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</si>
  <si>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</si>
  <si>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</si>
  <si>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</si>
  <si>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</si>
  <si>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</si>
  <si>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</si>
  <si>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</si>
  <si>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</si>
  <si>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</si>
  <si>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</si>
  <si>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</si>
  <si>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</si>
  <si>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</si>
  <si>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</si>
  <si>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</si>
  <si>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</si>
  <si>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</si>
  <si>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</si>
  <si>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</si>
  <si>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</si>
  <si>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</si>
  <si>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</si>
  <si>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</si>
  <si>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</si>
  <si>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</si>
  <si>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</si>
  <si>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</si>
  <si>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</si>
  <si>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</si>
  <si>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</si>
  <si>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</si>
  <si>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</si>
  <si>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</si>
  <si>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</si>
  <si>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</si>
  <si>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</si>
  <si>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</si>
  <si>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</si>
  <si>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</si>
  <si>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</si>
  <si>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</si>
  <si>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</si>
  <si>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</si>
  <si>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</si>
  <si>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</si>
  <si>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</si>
  <si>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</si>
  <si>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</si>
  <si>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</si>
  <si>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</si>
  <si>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</si>
  <si>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</si>
  <si>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</si>
  <si>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</si>
  <si>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</si>
  <si>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</si>
  <si>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</si>
  <si>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</si>
  <si>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</si>
  <si>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</si>
  <si>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</si>
  <si>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</si>
  <si>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</si>
  <si>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</si>
  <si>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</si>
  <si>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</si>
  <si>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</si>
  <si>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</si>
  <si>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</si>
  <si>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</si>
  <si>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</si>
  <si>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</si>
  <si>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</si>
  <si>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</si>
  <si>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</si>
  <si>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</si>
  <si>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</si>
  <si>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</si>
  <si>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</si>
  <si>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</si>
  <si>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</si>
  <si>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</si>
  <si>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</si>
  <si>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</si>
  <si>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</si>
  <si>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</si>
  <si>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</si>
  <si>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</si>
  <si>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</si>
  <si>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</si>
  <si>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</si>
  <si>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</si>
  <si>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</si>
  <si>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</si>
  <si>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</si>
  <si>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</si>
  <si>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</si>
  <si>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</si>
  <si>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</si>
  <si>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</si>
  <si>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</si>
  <si>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</si>
  <si>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</si>
  <si>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</si>
  <si>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</si>
  <si>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</si>
  <si>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</si>
  <si>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</si>
  <si>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</si>
  <si>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</si>
  <si>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</si>
  <si>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</si>
  <si>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</si>
  <si>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</si>
  <si>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</si>
  <si>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</si>
  <si>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</si>
  <si>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</si>
  <si>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</si>
  <si>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</si>
  <si>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</si>
  <si>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</si>
  <si>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</si>
  <si>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</si>
  <si>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</si>
  <si>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</si>
  <si>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</si>
  <si>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</si>
  <si>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</si>
  <si>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</si>
  <si>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</si>
  <si>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</si>
  <si>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</si>
  <si>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</si>
  <si>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</si>
  <si>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</si>
  <si>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</si>
  <si>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</si>
  <si>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</si>
  <si>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</si>
  <si>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</si>
  <si>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</si>
  <si>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</si>
  <si>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</si>
  <si>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</si>
  <si>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</si>
  <si>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</si>
  <si>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</si>
  <si>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</si>
  <si>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</si>
  <si>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</si>
  <si>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</si>
  <si>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</si>
  <si>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</si>
  <si>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</si>
  <si>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</si>
  <si>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</si>
  <si>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</si>
  <si>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</si>
  <si>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</si>
  <si>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</si>
  <si>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</si>
  <si>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</si>
  <si>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</si>
  <si>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</si>
  <si>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</si>
  <si>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</si>
  <si>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</si>
  <si>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</si>
  <si>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</si>
  <si>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</si>
  <si>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</si>
  <si>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</si>
  <si>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</si>
  <si>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</si>
  <si>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</si>
  <si>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</si>
  <si>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</si>
  <si>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</si>
  <si>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</si>
  <si>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</si>
  <si>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</si>
  <si>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</si>
  <si>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</si>
  <si>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</si>
  <si>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</si>
  <si>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</si>
  <si>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</si>
  <si>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</si>
  <si>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</si>
  <si>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</si>
  <si>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</si>
  <si>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</si>
  <si>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</si>
  <si>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</si>
  <si>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</si>
  <si>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</si>
  <si>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</si>
  <si>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</si>
  <si>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</si>
  <si>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</si>
  <si>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</si>
  <si>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</si>
  <si>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</si>
  <si>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</si>
  <si>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</si>
  <si>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</si>
  <si>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</si>
  <si>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</si>
  <si>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</si>
  <si>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</si>
  <si>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</si>
  <si>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</si>
  <si>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</si>
  <si>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</si>
  <si>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</si>
  <si>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</si>
  <si>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</si>
  <si>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</si>
  <si>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</si>
  <si>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</si>
  <si>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</si>
  <si>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</si>
  <si>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</si>
  <si>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</si>
  <si>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</si>
  <si>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</si>
  <si>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</si>
  <si>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</si>
  <si>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</si>
  <si>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</si>
  <si>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</si>
  <si>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</si>
  <si>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</si>
  <si>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</si>
  <si>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</si>
  <si>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</si>
  <si>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</si>
  <si>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</si>
  <si>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</si>
  <si>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</si>
  <si>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</si>
  <si>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</si>
  <si>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</si>
  <si>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</si>
  <si>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</si>
  <si>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</si>
  <si>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</si>
  <si>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</si>
  <si>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</si>
  <si>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</si>
  <si>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</si>
  <si>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</si>
  <si>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</si>
  <si>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</si>
  <si>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</si>
  <si>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</si>
  <si>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</si>
  <si>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</si>
  <si>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</si>
  <si>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</si>
  <si>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</si>
  <si>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</si>
  <si>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</si>
  <si>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</si>
  <si>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</si>
  <si>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</si>
  <si>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</si>
  <si>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</si>
  <si>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</si>
  <si>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</si>
  <si>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</si>
  <si>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</si>
  <si>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</si>
  <si>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</si>
  <si>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</si>
  <si>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</si>
  <si>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</si>
  <si>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</si>
  <si>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</si>
  <si>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</si>
  <si>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</si>
  <si>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</si>
  <si>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</si>
  <si>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</si>
  <si>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</si>
  <si>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</si>
  <si>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</si>
  <si>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</si>
  <si>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</si>
  <si>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</si>
  <si>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</si>
  <si>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</si>
  <si>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</si>
  <si>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</si>
  <si>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</si>
  <si>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</si>
  <si>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</si>
  <si>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</si>
  <si>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</si>
  <si>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</si>
  <si>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</si>
  <si>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</si>
  <si>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</si>
  <si>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</si>
  <si>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</si>
  <si>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</si>
  <si>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</si>
  <si>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</si>
  <si>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</si>
  <si>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</si>
  <si>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</si>
  <si>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</si>
  <si>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</si>
  <si>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</si>
  <si>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</si>
  <si>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</si>
  <si>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</si>
  <si>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</si>
  <si>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</si>
  <si>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</si>
  <si>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</si>
  <si>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</si>
  <si>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</si>
  <si>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</si>
  <si>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</si>
  <si>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</si>
  <si>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</si>
  <si>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</si>
  <si>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</si>
  <si>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</si>
  <si>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</si>
  <si>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</si>
  <si>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</si>
  <si>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</si>
  <si>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</si>
  <si>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</si>
  <si>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</si>
  <si>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</si>
  <si>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</si>
  <si>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</si>
  <si>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</si>
  <si>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</si>
  <si>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</si>
  <si>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</si>
  <si>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</si>
  <si>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</si>
  <si>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</si>
  <si>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</si>
  <si>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</si>
  <si>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</si>
  <si>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</si>
  <si>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</si>
  <si>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</si>
  <si>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</si>
  <si>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</si>
  <si>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</si>
  <si>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</si>
  <si>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</si>
  <si>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</si>
  <si>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</si>
  <si>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</si>
  <si>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</si>
  <si>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</si>
  <si>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</si>
  <si>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</si>
  <si>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</si>
  <si>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</si>
  <si>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</si>
  <si>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</si>
  <si>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</si>
  <si>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</si>
  <si>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</si>
  <si>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</si>
  <si>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</si>
  <si>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</si>
  <si>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</si>
  <si>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</si>
  <si>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</si>
  <si>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</si>
  <si>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</si>
  <si>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</si>
  <si>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</si>
  <si>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</si>
  <si>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</si>
  <si>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</si>
  <si>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</si>
  <si>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</si>
  <si>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</si>
  <si>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</si>
  <si>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</si>
  <si>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</si>
  <si>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</si>
  <si>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</si>
  <si>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</si>
  <si>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</si>
  <si>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</si>
  <si>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</si>
  <si>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</si>
  <si>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</si>
  <si>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</si>
  <si>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</si>
  <si>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</si>
  <si>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</si>
  <si>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</si>
  <si>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</si>
  <si>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</si>
  <si>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</si>
  <si>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</si>
  <si>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</si>
  <si>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</si>
  <si>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</si>
  <si>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</si>
  <si>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</si>
  <si>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</si>
  <si>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</si>
  <si>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</si>
  <si>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</si>
  <si>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</si>
  <si>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</si>
  <si>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</si>
  <si>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</si>
  <si>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</si>
  <si>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</si>
  <si>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</si>
  <si>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</si>
  <si>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</si>
  <si>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</si>
  <si>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</si>
  <si>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</si>
  <si>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</si>
  <si>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</si>
  <si>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</si>
  <si>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</si>
  <si>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</si>
  <si>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</si>
  <si>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</si>
  <si>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</si>
  <si>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</si>
  <si>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</si>
  <si>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</si>
  <si>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</si>
  <si>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</si>
  <si>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</si>
  <si>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</si>
  <si>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</si>
  <si>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</si>
  <si>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</si>
  <si>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</si>
  <si>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</si>
  <si>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</si>
  <si>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</si>
  <si>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</si>
  <si>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</si>
  <si>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</si>
  <si>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</si>
  <si>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</si>
  <si>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</si>
  <si>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</si>
  <si>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</si>
  <si>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</si>
  <si>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</si>
  <si>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</si>
  <si>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</si>
  <si>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</si>
  <si>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</si>
  <si>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</si>
  <si>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</si>
  <si>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</si>
  <si>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</si>
  <si>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</si>
  <si>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</si>
  <si>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</si>
  <si>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</si>
  <si>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</si>
  <si>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</si>
  <si>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</si>
  <si>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</si>
  <si>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</si>
  <si>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</si>
  <si>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</si>
  <si>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</si>
  <si>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</si>
  <si>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</si>
  <si>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</si>
  <si>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</si>
  <si>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</si>
  <si>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</si>
  <si>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</si>
  <si>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</si>
  <si>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</si>
  <si>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</si>
  <si>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</si>
  <si>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</si>
  <si>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</si>
  <si>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</si>
  <si>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</si>
  <si>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</si>
  <si>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</si>
  <si>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</si>
  <si>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</si>
  <si>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</si>
  <si>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</si>
  <si>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</si>
  <si>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</si>
  <si>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</si>
  <si>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</si>
  <si>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</si>
  <si>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</si>
  <si>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</si>
  <si>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</si>
  <si>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</si>
  <si>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</si>
  <si>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</si>
  <si>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</si>
  <si>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</si>
  <si>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</si>
  <si>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</si>
  <si>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</si>
  <si>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</si>
  <si>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</si>
  <si>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</si>
  <si>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</si>
  <si>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</si>
  <si>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</si>
  <si>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</si>
  <si>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</si>
  <si>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</si>
  <si>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</si>
  <si>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</si>
  <si>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</si>
  <si>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</si>
  <si>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</si>
  <si>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</si>
  <si>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</si>
  <si>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</si>
  <si>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</si>
  <si>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</si>
  <si>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</si>
  <si>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</si>
  <si>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</si>
  <si>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</si>
  <si>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</si>
  <si>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</si>
  <si>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</si>
  <si>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</si>
  <si>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</si>
  <si>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</si>
  <si>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</si>
  <si>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</si>
  <si>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</si>
  <si>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</si>
  <si>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</si>
  <si>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</si>
  <si>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</si>
  <si>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</si>
  <si>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</si>
  <si>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</si>
  <si>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</si>
  <si>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</si>
  <si>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</si>
  <si>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</si>
  <si>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</si>
  <si>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</si>
  <si>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</si>
  <si>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</si>
  <si>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</si>
  <si>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</si>
  <si>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</si>
  <si>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</si>
  <si>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</si>
  <si>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</si>
  <si>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</si>
  <si>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</si>
  <si>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</si>
  <si>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</si>
  <si>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</si>
  <si>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</si>
  <si>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</si>
  <si>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</si>
  <si>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</si>
  <si>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</si>
  <si>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</si>
  <si>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</si>
  <si>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</si>
  <si>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</si>
  <si>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</si>
  <si>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</si>
  <si>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</si>
  <si>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</si>
  <si>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</si>
  <si>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</si>
  <si>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</si>
  <si>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</si>
  <si>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</si>
  <si>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</si>
  <si>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</si>
  <si>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</si>
  <si>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</si>
  <si>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</si>
  <si>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</si>
  <si>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</si>
  <si>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</si>
  <si>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</si>
  <si>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</si>
  <si>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</si>
  <si>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</si>
  <si>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</si>
  <si>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</si>
  <si>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</si>
  <si>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</si>
  <si>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</si>
  <si>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</si>
  <si>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</si>
  <si>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</si>
  <si>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</si>
  <si>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</si>
  <si>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</si>
  <si>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</si>
  <si>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</si>
  <si>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</si>
  <si>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</si>
  <si>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</si>
  <si>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</si>
  <si>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</si>
  <si>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</si>
  <si>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</si>
  <si>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</si>
  <si>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</si>
  <si>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</si>
  <si>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</si>
  <si>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</si>
  <si>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</si>
  <si>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</si>
  <si>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</si>
  <si>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</si>
  <si>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</si>
  <si>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</si>
  <si>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</si>
  <si>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</si>
  <si>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</si>
  <si>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</si>
  <si>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</si>
  <si>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</si>
  <si>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</si>
  <si>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</si>
  <si>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</si>
  <si>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</si>
  <si>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</si>
  <si>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</si>
  <si>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</si>
  <si>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</si>
  <si>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</si>
  <si>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</si>
  <si>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</si>
  <si>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</si>
  <si>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</si>
  <si>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</si>
  <si>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</si>
  <si>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</si>
  <si>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</si>
  <si>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</si>
  <si>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</si>
  <si>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</si>
  <si>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</si>
  <si>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</si>
  <si>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</si>
  <si>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</si>
  <si>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</si>
  <si>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</si>
  <si>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</si>
  <si>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</si>
  <si>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</si>
  <si>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</si>
  <si>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</si>
  <si>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</si>
  <si>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</si>
  <si>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</si>
  <si>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</si>
  <si>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</si>
  <si>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</si>
  <si>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</si>
  <si>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</si>
  <si>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</si>
  <si>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</si>
  <si>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</si>
  <si>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</si>
  <si>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</si>
  <si>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</si>
  <si>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</si>
  <si>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</si>
  <si>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</si>
  <si>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</si>
  <si>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</si>
  <si>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</si>
  <si>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</si>
  <si>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</si>
  <si>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</si>
  <si>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</si>
  <si>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</si>
  <si>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</si>
  <si>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</si>
  <si>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</si>
  <si>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</si>
  <si>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</si>
  <si>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</si>
  <si>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</si>
  <si>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</si>
  <si>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</si>
  <si>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</si>
  <si>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</si>
  <si>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</si>
  <si>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</si>
  <si>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</si>
  <si>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</si>
  <si>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</si>
  <si>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</si>
  <si>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</si>
  <si>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</si>
  <si>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</si>
  <si>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</si>
  <si>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</si>
  <si>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</si>
  <si>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</si>
  <si>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</si>
  <si>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</si>
  <si>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</si>
  <si>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</si>
  <si>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</si>
  <si>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</si>
  <si>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</si>
  <si>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</si>
  <si>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</si>
  <si>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</si>
  <si>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</si>
  <si>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</si>
  <si>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</si>
  <si>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</si>
  <si>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</si>
  <si>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</si>
  <si>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</si>
  <si>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</si>
  <si>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</si>
  <si>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</si>
  <si>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</si>
  <si>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</si>
  <si>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</si>
  <si>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</si>
  <si>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</si>
  <si>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</si>
  <si>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</si>
  <si>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</si>
  <si>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</si>
  <si>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</si>
  <si>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</si>
  <si>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</si>
  <si>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</si>
  <si>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</si>
  <si>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</si>
  <si>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</si>
  <si>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</si>
  <si>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</si>
  <si>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</si>
  <si>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</si>
  <si>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</si>
  <si>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</si>
  <si>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</si>
  <si>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</si>
  <si>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</si>
  <si>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</si>
  <si>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</si>
  <si>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</si>
  <si>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</si>
  <si>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</si>
  <si>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</si>
  <si>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</si>
  <si>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</si>
  <si>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</si>
  <si>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</si>
  <si>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</si>
  <si>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</si>
  <si>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</si>
  <si>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</si>
  <si>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</si>
  <si>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</si>
  <si>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</si>
  <si>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</si>
  <si>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</si>
  <si>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</si>
  <si>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</si>
  <si>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</si>
  <si>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</si>
  <si>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</si>
  <si>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</si>
  <si>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</si>
  <si>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</si>
  <si>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</si>
  <si>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</si>
  <si>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</si>
  <si>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</si>
  <si>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</si>
  <si>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</si>
  <si>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</si>
  <si>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</si>
  <si>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</si>
  <si>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</si>
  <si>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</si>
  <si>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</si>
  <si>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</si>
  <si>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</si>
  <si>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</si>
  <si>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</si>
  <si>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</si>
  <si>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</si>
  <si>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</si>
  <si>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</si>
  <si>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</si>
  <si>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</si>
  <si>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</si>
  <si>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</si>
  <si>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</si>
  <si>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</si>
  <si>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</si>
  <si>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</si>
  <si>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</si>
  <si>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</si>
  <si>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</si>
  <si>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</si>
  <si>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</si>
  <si>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</si>
  <si>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</si>
  <si>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</si>
  <si>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</si>
  <si>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</si>
  <si>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</si>
  <si>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</si>
  <si>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</si>
  <si>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</si>
  <si>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</si>
  <si>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</si>
  <si>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</si>
  <si>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</si>
  <si>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</si>
  <si>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</si>
  <si>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</si>
  <si>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</si>
  <si>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</si>
  <si>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</si>
  <si>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</si>
  <si>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</si>
  <si>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</si>
  <si>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</si>
  <si>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</si>
  <si>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</si>
  <si>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</si>
  <si>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</si>
  <si>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</si>
  <si>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</si>
  <si>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</si>
  <si>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</si>
  <si>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</si>
  <si>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</si>
  <si>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</si>
  <si>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</si>
  <si>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</si>
  <si>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</si>
  <si>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</si>
  <si>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</si>
  <si>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</si>
  <si>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</si>
  <si>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</si>
  <si>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</si>
  <si>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</si>
  <si>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</si>
  <si>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</si>
  <si>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</si>
  <si>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</si>
  <si>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</si>
  <si>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</si>
  <si>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</si>
  <si>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</si>
  <si>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</si>
  <si>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</si>
  <si>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</si>
  <si>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</si>
  <si>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</si>
  <si>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</si>
  <si>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</si>
  <si>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</si>
  <si>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</si>
  <si>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</si>
  <si>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</si>
  <si>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</si>
  <si>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</si>
  <si>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</si>
  <si>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</si>
  <si>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</si>
  <si>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</si>
  <si>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</si>
  <si>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</si>
  <si>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</si>
  <si>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</si>
  <si>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</si>
  <si>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</si>
  <si>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</si>
  <si>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</si>
  <si>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</si>
  <si>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</si>
  <si>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</si>
  <si>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</si>
  <si>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</si>
  <si>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</si>
  <si>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</si>
  <si>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</si>
  <si>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</si>
  <si>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</si>
  <si>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</si>
  <si>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</si>
  <si>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</si>
  <si>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</si>
  <si>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</si>
  <si>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</si>
  <si>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</si>
  <si>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</si>
  <si>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</si>
  <si>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</si>
  <si>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</si>
  <si>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</si>
  <si>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</si>
  <si>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</si>
  <si>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</si>
  <si>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</si>
  <si>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</si>
  <si>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</si>
  <si>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</si>
  <si>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</si>
  <si>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</si>
  <si>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</si>
  <si>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</si>
  <si>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</si>
  <si>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</si>
  <si>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</si>
  <si>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</si>
  <si>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</si>
  <si>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</si>
  <si>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</si>
  <si>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</si>
  <si>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</si>
  <si>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</si>
  <si>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</si>
  <si>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</si>
  <si>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</si>
  <si>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</si>
  <si>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</si>
  <si>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</si>
  <si>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</si>
  <si>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</si>
  <si>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</si>
  <si>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</si>
  <si>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</si>
  <si>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</si>
  <si>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</si>
  <si>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</si>
  <si>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</si>
  <si>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</si>
  <si>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</si>
  <si>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</si>
  <si>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</si>
  <si>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</si>
  <si>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</si>
  <si>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</si>
  <si>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</si>
  <si>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</si>
  <si>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</si>
  <si>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</si>
  <si>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</si>
  <si>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</si>
  <si>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</si>
  <si>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</si>
  <si>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</si>
  <si>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</si>
  <si>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</si>
  <si>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</si>
  <si>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</si>
  <si>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</si>
  <si>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</si>
  <si>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</si>
  <si>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</si>
  <si>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</si>
  <si>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</si>
  <si>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</si>
  <si>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</si>
  <si>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</si>
  <si>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</si>
  <si>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</si>
  <si>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</si>
  <si>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</si>
  <si>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</si>
  <si>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</si>
  <si>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</si>
  <si>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</si>
  <si>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</si>
  <si>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</si>
  <si>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</si>
  <si>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</si>
  <si>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</si>
  <si>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</si>
  <si>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</si>
  <si>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</si>
  <si>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</si>
  <si>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</si>
  <si>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</si>
  <si>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</si>
  <si>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</si>
  <si>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</si>
  <si>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</si>
  <si>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</si>
  <si>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</si>
  <si>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</si>
  <si>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</si>
  <si>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</si>
  <si>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</si>
  <si>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</si>
  <si>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</si>
  <si>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</si>
  <si>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</si>
  <si>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</si>
  <si>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</si>
  <si>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</si>
  <si>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</si>
  <si>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</si>
  <si>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</si>
  <si>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</si>
  <si>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</si>
  <si>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</si>
  <si>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</si>
  <si>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</si>
  <si>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</si>
  <si>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</si>
  <si>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</si>
  <si>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</si>
  <si>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</si>
  <si>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</si>
  <si>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</si>
  <si>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</si>
  <si>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</si>
  <si>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</si>
  <si>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</si>
  <si>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</si>
  <si>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</si>
  <si>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</si>
  <si>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</si>
  <si>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</si>
  <si>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</si>
  <si>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</si>
  <si>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</si>
  <si>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</si>
  <si>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</si>
  <si>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</si>
  <si>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</si>
  <si>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</si>
  <si>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</si>
  <si>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</si>
  <si>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</si>
  <si>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</si>
  <si>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</si>
  <si>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</si>
  <si>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</si>
  <si>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</si>
  <si>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</si>
  <si>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</si>
  <si>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</si>
  <si>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</si>
  <si>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</si>
  <si>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</si>
  <si>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</si>
  <si>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</si>
  <si>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</si>
  <si>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</si>
  <si>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</si>
  <si>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</si>
  <si>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</si>
  <si>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</si>
  <si>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</si>
  <si>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</si>
  <si>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</si>
  <si>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</si>
  <si>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</si>
  <si>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</si>
  <si>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</si>
  <si>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</si>
  <si>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</si>
  <si>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</si>
  <si>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</si>
  <si>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</si>
  <si>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</si>
  <si>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</si>
  <si>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</si>
  <si>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</si>
  <si>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</si>
  <si>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</si>
  <si>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</si>
  <si>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</si>
  <si>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</si>
  <si>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</si>
  <si>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</si>
  <si>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</si>
  <si>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</si>
  <si>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</si>
  <si>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</si>
  <si>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</si>
  <si>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</si>
  <si>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</si>
  <si>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</si>
  <si>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</si>
  <si>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</si>
  <si>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</si>
  <si>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</si>
  <si>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</si>
  <si>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</si>
  <si>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</si>
  <si>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</si>
  <si>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</si>
  <si>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</si>
  <si>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</si>
  <si>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</si>
  <si>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</si>
  <si>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</si>
  <si>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</si>
  <si>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</si>
  <si>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</si>
  <si>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</si>
  <si>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</si>
  <si>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</si>
  <si>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</si>
  <si>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</si>
  <si>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</si>
  <si>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</si>
  <si>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</si>
  <si>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</si>
  <si>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</si>
  <si>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</si>
  <si>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</si>
  <si>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</si>
  <si>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</si>
  <si>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</si>
  <si>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</si>
  <si>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</si>
  <si>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</si>
  <si>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</si>
  <si>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</si>
  <si>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</si>
  <si>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</si>
  <si>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</si>
  <si>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</si>
  <si>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</si>
  <si>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</si>
  <si>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</si>
  <si>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</si>
  <si>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</si>
  <si>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</si>
  <si>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</si>
  <si>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</si>
  <si>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</si>
  <si>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</si>
  <si>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</si>
  <si>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</si>
  <si>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</si>
  <si>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</si>
  <si>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</si>
  <si>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</si>
  <si>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</si>
  <si>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</si>
  <si>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</si>
  <si>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</si>
  <si>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</si>
  <si>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</si>
  <si>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</si>
  <si>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</si>
  <si>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</si>
  <si>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</si>
  <si>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</si>
  <si>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</si>
  <si>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</si>
  <si>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</si>
  <si>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</si>
  <si>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</si>
  <si>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</si>
  <si>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</si>
  <si>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</si>
  <si>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</si>
  <si>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</si>
  <si>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</si>
  <si>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</si>
  <si>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</si>
  <si>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</si>
  <si>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</si>
  <si>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</si>
  <si>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</si>
  <si>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</si>
  <si>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</si>
  <si>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</si>
  <si>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</si>
  <si>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</si>
  <si>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</si>
  <si>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</si>
  <si>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</si>
  <si>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</si>
  <si>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</si>
  <si>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</si>
  <si>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</si>
  <si>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</si>
  <si>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</si>
  <si>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</si>
  <si>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</si>
  <si>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</si>
  <si>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</si>
  <si>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</si>
  <si>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</si>
  <si>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</si>
  <si>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</si>
  <si>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</si>
  <si>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</si>
  <si>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</si>
  <si>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</si>
  <si>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</si>
  <si>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</si>
  <si>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</si>
  <si>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</si>
  <si>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</si>
  <si>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</si>
  <si>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</si>
  <si>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</si>
  <si>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</si>
  <si>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</si>
  <si>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</si>
  <si>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</si>
  <si>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</si>
  <si>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</si>
  <si>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</si>
  <si>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</si>
  <si>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</si>
  <si>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</si>
  <si>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</si>
  <si>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</si>
  <si>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</si>
  <si>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</si>
  <si>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</si>
  <si>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</si>
  <si>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</si>
  <si>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</si>
  <si>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</si>
  <si>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</si>
  <si>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</si>
  <si>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</si>
  <si>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</si>
  <si>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</si>
  <si>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</si>
  <si>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</si>
  <si>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</si>
  <si>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</si>
  <si>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</si>
  <si>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</si>
  <si>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</si>
  <si>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</si>
  <si>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</si>
  <si>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</si>
  <si>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</si>
  <si>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</si>
  <si>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</si>
  <si>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</si>
  <si>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</si>
  <si>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</si>
  <si>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</si>
  <si>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</si>
  <si>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</si>
  <si>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</si>
  <si>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</si>
  <si>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</si>
  <si>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</si>
  <si>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</si>
  <si>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</si>
  <si>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</si>
  <si>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</si>
  <si>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</si>
  <si>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</si>
  <si>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</si>
  <si>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</si>
  <si>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</si>
  <si>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</si>
  <si>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</si>
  <si>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</si>
  <si>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</si>
  <si>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</si>
  <si>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</si>
  <si>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</si>
  <si>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</si>
  <si>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</si>
  <si>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</si>
  <si>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</si>
  <si>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</si>
  <si>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</si>
  <si>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</si>
  <si>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</si>
  <si>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</si>
  <si>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</si>
  <si>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</si>
  <si>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</si>
  <si>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</si>
  <si>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</si>
  <si>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</si>
  <si>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</si>
  <si>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</si>
  <si>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</si>
  <si>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</si>
  <si>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</si>
  <si>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</si>
  <si>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</si>
  <si>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</si>
  <si>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</si>
  <si>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</si>
  <si>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</si>
  <si>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</si>
  <si>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</si>
  <si>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</si>
  <si>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</si>
  <si>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</si>
  <si>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</si>
  <si>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</si>
  <si>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</si>
  <si>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</si>
  <si>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</si>
  <si>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</si>
  <si>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</si>
  <si>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</si>
  <si>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</si>
  <si>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</si>
  <si>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</si>
  <si>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</si>
  <si>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</si>
  <si>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</si>
  <si>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</si>
  <si>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</si>
  <si>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</si>
  <si>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</si>
  <si>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</si>
  <si>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</si>
  <si>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</si>
  <si>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</si>
  <si>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</si>
  <si>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</si>
  <si>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</si>
  <si>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</si>
  <si>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</si>
  <si>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</si>
  <si>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</si>
  <si>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</si>
  <si>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</si>
  <si>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</si>
  <si>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</si>
  <si>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</si>
  <si>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</si>
  <si>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</si>
  <si>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</si>
  <si>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</si>
  <si>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</si>
  <si>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</si>
  <si>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</si>
  <si>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</si>
  <si>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</si>
  <si>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</si>
  <si>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</si>
  <si>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</si>
  <si>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</si>
  <si>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</si>
  <si>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</si>
  <si>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</si>
  <si>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</si>
  <si>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</si>
  <si>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</si>
  <si>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</si>
  <si>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</si>
  <si>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</si>
  <si>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</si>
  <si>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</si>
  <si>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</si>
  <si>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</si>
  <si>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</si>
  <si>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</si>
  <si>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</si>
  <si>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</si>
  <si>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</si>
  <si>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</si>
  <si>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</si>
  <si>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</si>
  <si>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</si>
  <si>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</si>
  <si>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</si>
  <si>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</si>
  <si>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</si>
  <si>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</si>
  <si>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</si>
  <si>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</si>
  <si>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</si>
  <si>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</si>
  <si>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</si>
  <si>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</si>
  <si>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</si>
  <si>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</si>
  <si>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</si>
  <si>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</si>
  <si>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</si>
  <si>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</si>
  <si>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</si>
  <si>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</si>
  <si>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</si>
  <si>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</si>
  <si>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</si>
  <si>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</si>
  <si>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</si>
  <si>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</si>
  <si>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</si>
  <si>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</si>
  <si>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</si>
  <si>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</si>
  <si>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</si>
  <si>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</si>
  <si>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</si>
  <si>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</si>
  <si>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</si>
  <si>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</si>
  <si>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</si>
  <si>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</si>
  <si>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</si>
  <si>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</si>
  <si>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</si>
  <si>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</si>
  <si>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</si>
  <si>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</si>
  <si>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</si>
  <si>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</si>
  <si>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</si>
  <si>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</si>
  <si>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</si>
  <si>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</si>
  <si>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</si>
  <si>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</si>
  <si>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</si>
  <si>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</si>
  <si>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</si>
  <si>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</si>
  <si>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</si>
  <si>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</si>
  <si>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</si>
  <si>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</si>
  <si>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</si>
  <si>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</si>
  <si>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</si>
  <si>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</si>
  <si>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</si>
  <si>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</si>
  <si>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</si>
  <si>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</si>
  <si>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</si>
  <si>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</si>
  <si>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</si>
  <si>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</si>
  <si>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</si>
  <si>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</si>
  <si>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</si>
  <si>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</si>
  <si>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</si>
  <si>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</si>
  <si>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</si>
  <si>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</si>
  <si>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</si>
  <si>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</si>
  <si>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</si>
  <si>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</si>
  <si>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</si>
  <si>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</si>
  <si>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</si>
  <si>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</si>
  <si>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</si>
  <si>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</si>
  <si>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</si>
  <si>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</si>
  <si>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</si>
  <si>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</si>
  <si>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</si>
  <si>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</si>
  <si>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</si>
  <si>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</si>
  <si>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</si>
  <si>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</si>
  <si>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</si>
  <si>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</si>
  <si>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</si>
  <si>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</si>
  <si>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</si>
  <si>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</si>
  <si>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</si>
  <si>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</si>
  <si>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</si>
  <si>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</si>
  <si>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</si>
  <si>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</si>
  <si>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</si>
  <si>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</si>
  <si>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</si>
  <si>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</si>
  <si>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</si>
  <si>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</si>
  <si>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</si>
  <si>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</si>
  <si>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</si>
  <si>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</si>
  <si>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</si>
  <si>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</si>
  <si>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</si>
  <si>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</si>
  <si>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</si>
  <si>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</si>
  <si>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</si>
  <si>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</si>
  <si>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</si>
  <si>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</si>
  <si>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</si>
  <si>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</si>
  <si>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</si>
  <si>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</si>
  <si>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</si>
  <si>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</si>
  <si>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</si>
  <si>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</si>
  <si>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</si>
  <si>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</si>
  <si>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</si>
  <si>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</si>
  <si>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</si>
  <si>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</si>
  <si>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</si>
  <si>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</si>
  <si>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</si>
  <si>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</si>
  <si>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</si>
  <si>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</si>
  <si>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</si>
  <si>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</si>
  <si>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</si>
  <si>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</si>
  <si>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</si>
  <si>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</si>
  <si>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</si>
  <si>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</si>
  <si>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</si>
  <si>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</si>
  <si>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</si>
  <si>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</si>
  <si>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</si>
  <si>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</si>
  <si>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</si>
  <si>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</si>
  <si>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</si>
  <si>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</si>
  <si>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</si>
  <si>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</si>
  <si>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</si>
  <si>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</si>
  <si>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</si>
  <si>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</si>
  <si>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</si>
  <si>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</si>
  <si>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</si>
  <si>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</si>
  <si>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</si>
  <si>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</si>
  <si>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</si>
  <si>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</si>
  <si>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</si>
  <si>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</si>
  <si>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</si>
  <si>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</si>
  <si>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</si>
  <si>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</si>
  <si>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</si>
  <si>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</si>
  <si>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</si>
  <si>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</si>
  <si>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</si>
  <si>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</si>
  <si>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</si>
  <si>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</si>
  <si>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</si>
  <si>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</si>
  <si>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</si>
  <si>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</si>
  <si>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</si>
  <si>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</si>
  <si>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</si>
  <si>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</si>
  <si>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</si>
  <si>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</si>
  <si>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</si>
  <si>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</si>
  <si>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</si>
  <si>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</si>
  <si>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</si>
  <si>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</si>
  <si>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</si>
  <si>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</si>
  <si>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</si>
  <si>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</si>
  <si>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</si>
  <si>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</si>
  <si>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</si>
  <si>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</si>
  <si>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</si>
  <si>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</si>
  <si>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</si>
  <si>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</si>
  <si>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</si>
  <si>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</si>
  <si>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</si>
  <si>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</si>
  <si>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</si>
  <si>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</si>
  <si>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</si>
  <si>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</si>
  <si>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</si>
  <si>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</si>
  <si>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</si>
  <si>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</si>
  <si>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</si>
  <si>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</si>
  <si>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</si>
  <si>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</si>
  <si>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</si>
  <si>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</si>
  <si>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</si>
  <si>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</si>
  <si>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</si>
  <si>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</si>
  <si>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</si>
  <si>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</si>
  <si>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</si>
  <si>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</si>
  <si>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</si>
  <si>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</si>
  <si>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</si>
  <si>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</si>
  <si>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</si>
  <si>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</si>
  <si>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</si>
  <si>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</si>
  <si>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</si>
  <si>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</si>
  <si>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</si>
  <si>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</si>
  <si>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</si>
  <si>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</si>
  <si>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</si>
  <si>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</si>
  <si>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</si>
  <si>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</si>
  <si>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</si>
  <si>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</si>
  <si>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</si>
  <si>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</si>
  <si>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</si>
  <si>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</si>
  <si>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</si>
  <si>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</si>
  <si>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</si>
  <si>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</si>
  <si>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</si>
  <si>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</si>
  <si>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</si>
  <si>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</si>
  <si>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</si>
  <si>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</si>
  <si>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</si>
  <si>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</si>
  <si>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</si>
  <si>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</si>
  <si>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</si>
  <si>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</si>
  <si>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</si>
  <si>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</si>
  <si>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</si>
  <si>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</si>
  <si>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</si>
  <si>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</si>
  <si>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</si>
  <si>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</si>
  <si>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</si>
  <si>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</si>
  <si>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</si>
  <si>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</si>
  <si>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</si>
  <si>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</si>
  <si>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</si>
  <si>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</si>
  <si>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</si>
  <si>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</si>
  <si>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</si>
  <si>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</si>
  <si>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</si>
  <si>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</si>
  <si>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</si>
  <si>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</si>
  <si>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</si>
  <si>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</si>
  <si>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</si>
  <si>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</si>
  <si>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</si>
  <si>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</si>
  <si>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</si>
  <si>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</si>
  <si>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</si>
  <si>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</si>
  <si>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</si>
  <si>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</si>
  <si>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</si>
  <si>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</si>
  <si>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</si>
  <si>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</si>
  <si>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</si>
  <si>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</si>
  <si>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</si>
  <si>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</si>
  <si>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</si>
  <si>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</si>
  <si>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</si>
  <si>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</si>
  <si>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</si>
  <si>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</si>
  <si>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</si>
  <si>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</si>
  <si>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</si>
  <si>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</si>
  <si>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</si>
  <si>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</si>
  <si>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</si>
  <si>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</si>
  <si>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</si>
  <si>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</si>
  <si>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</si>
  <si>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</si>
  <si>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</si>
  <si>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</si>
  <si>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</si>
  <si>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</si>
  <si>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</si>
  <si>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</si>
  <si>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</si>
  <si>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</si>
  <si>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</si>
  <si>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</si>
  <si>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</si>
  <si>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</si>
  <si>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</si>
  <si>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</si>
  <si>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</si>
  <si>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</si>
  <si>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</si>
  <si>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</si>
  <si>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</si>
  <si>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</si>
  <si>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</si>
  <si>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</si>
  <si>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</si>
  <si>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</si>
  <si>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</si>
  <si>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</si>
  <si>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</si>
  <si>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</si>
  <si>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</si>
  <si>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</si>
  <si>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</si>
  <si>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</si>
  <si>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</si>
  <si>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</si>
  <si>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</si>
  <si>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</si>
  <si>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</si>
  <si>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</si>
  <si>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</si>
  <si>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</si>
  <si>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</si>
  <si>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</si>
  <si>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</si>
  <si>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</si>
  <si>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</si>
  <si>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</si>
  <si>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</si>
  <si>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</si>
  <si>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</si>
  <si>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</si>
  <si>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</si>
  <si>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</si>
  <si>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</si>
  <si>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</si>
  <si>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</si>
  <si>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</si>
  <si>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</si>
  <si>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</si>
  <si>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</si>
  <si>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</si>
  <si>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</si>
  <si>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</si>
  <si>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</si>
  <si>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</si>
  <si>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</si>
  <si>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</si>
  <si>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</si>
  <si>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</si>
  <si>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</si>
  <si>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</si>
  <si>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</si>
  <si>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</si>
  <si>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</si>
  <si>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</si>
  <si>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</si>
  <si>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</si>
  <si>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</si>
  <si>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</si>
  <si>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</si>
  <si>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</si>
  <si>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</si>
  <si>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</si>
  <si>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</si>
  <si>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</si>
  <si>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</si>
  <si>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</si>
  <si>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</si>
  <si>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</si>
  <si>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</si>
  <si>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</si>
  <si>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</si>
  <si>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</si>
  <si>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</si>
  <si>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</si>
  <si>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</si>
  <si>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</si>
  <si>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</si>
  <si>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</si>
  <si>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</si>
  <si>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</si>
  <si>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</si>
  <si>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</si>
  <si>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</si>
  <si>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</si>
  <si>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</si>
  <si>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</si>
  <si>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</si>
  <si>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</si>
  <si>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</si>
  <si>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</si>
  <si>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</si>
  <si>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</si>
  <si>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</si>
  <si>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</si>
  <si>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</si>
  <si>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</si>
  <si>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</si>
  <si>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</si>
  <si>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</si>
  <si>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</si>
  <si>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</si>
  <si>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</si>
  <si>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</si>
  <si>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</si>
  <si>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</si>
  <si>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</si>
  <si>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</si>
  <si>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</si>
  <si>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</si>
  <si>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</si>
  <si>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</si>
  <si>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</si>
  <si>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</si>
  <si>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</si>
  <si>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</si>
  <si>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</si>
  <si>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</si>
  <si>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</si>
  <si>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</si>
  <si>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</si>
  <si>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</si>
  <si>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</si>
  <si>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</si>
  <si>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</si>
  <si>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</si>
  <si>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</si>
  <si>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</si>
  <si>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</si>
  <si>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</si>
  <si>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</si>
  <si>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</si>
  <si>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</si>
  <si>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</si>
  <si>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</si>
  <si>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</si>
  <si>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</si>
  <si>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</si>
  <si>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</si>
  <si>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</si>
  <si>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</si>
  <si>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</si>
  <si>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</si>
  <si>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</si>
  <si>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</si>
  <si>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</si>
  <si>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</si>
  <si>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</si>
  <si>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</si>
  <si>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</si>
  <si>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</si>
  <si>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</si>
  <si>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</si>
  <si>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</si>
  <si>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</si>
  <si>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</si>
  <si>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</si>
  <si>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</si>
  <si>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</si>
  <si>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</si>
  <si>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</si>
  <si>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</si>
  <si>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</si>
  <si>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</si>
  <si>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</si>
  <si>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</si>
  <si>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</si>
  <si>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</si>
  <si>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</si>
  <si>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</si>
  <si>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</si>
  <si>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</si>
  <si>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</si>
  <si>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</si>
  <si>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</si>
  <si>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</si>
  <si>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</si>
  <si>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</si>
  <si>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</si>
  <si>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</si>
  <si>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</si>
  <si>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</si>
  <si>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</si>
  <si>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</si>
  <si>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</si>
  <si>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</si>
  <si>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</si>
  <si>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</si>
  <si>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</si>
  <si>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</si>
  <si>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</si>
  <si>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</si>
  <si>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</si>
  <si>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</si>
  <si>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</si>
  <si>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</si>
  <si>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</si>
  <si>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</si>
  <si>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</si>
  <si>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</si>
  <si>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</si>
  <si>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</si>
  <si>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</si>
  <si>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</si>
  <si>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</si>
  <si>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</si>
  <si>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</si>
  <si>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</si>
  <si>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</si>
  <si>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</si>
  <si>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</si>
  <si>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</si>
  <si>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</si>
  <si>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</si>
  <si>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</si>
  <si>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</si>
  <si>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</si>
  <si>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</si>
  <si>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</si>
  <si>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</si>
  <si>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</si>
  <si>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</si>
  <si>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</si>
  <si>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</si>
  <si>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</si>
  <si>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</si>
  <si>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</si>
  <si>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</si>
  <si>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</si>
  <si>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</si>
  <si>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</si>
  <si>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</si>
  <si>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</si>
  <si>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</si>
  <si>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</si>
  <si>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</si>
  <si>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</si>
  <si>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</si>
  <si>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</si>
  <si>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</si>
  <si>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</si>
  <si>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</si>
  <si>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</si>
  <si>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</si>
  <si>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</si>
  <si>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</si>
  <si>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</si>
  <si>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</si>
  <si>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</si>
  <si>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</si>
  <si>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</si>
  <si>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</si>
  <si>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</si>
  <si>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</si>
  <si>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</si>
  <si>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</si>
  <si>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</si>
  <si>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</si>
  <si>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</si>
  <si>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</si>
  <si>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</si>
  <si>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</si>
  <si>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</si>
  <si>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</si>
  <si>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</si>
  <si>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</si>
  <si>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</si>
  <si>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</si>
  <si>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</si>
  <si>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</si>
  <si>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</si>
  <si>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</si>
  <si>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</si>
  <si>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</si>
  <si>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</si>
  <si>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</si>
  <si>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</si>
  <si>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</si>
  <si>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</si>
  <si>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</si>
  <si>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</si>
  <si>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</si>
  <si>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</si>
  <si>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</si>
  <si>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</si>
  <si>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</si>
  <si>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</si>
  <si>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</si>
  <si>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</si>
  <si>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</si>
  <si>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</si>
  <si>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</si>
  <si>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</si>
  <si>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</si>
  <si>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</si>
  <si>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</si>
  <si>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</si>
  <si>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</si>
  <si>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</si>
  <si>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</si>
  <si>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</si>
  <si>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</si>
  <si>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</si>
  <si>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</si>
  <si>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</si>
  <si>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</si>
  <si>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</si>
  <si>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</si>
  <si>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</si>
  <si>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</si>
  <si>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</si>
  <si>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</si>
  <si>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</si>
  <si>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</si>
  <si>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</si>
  <si>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</si>
  <si>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</si>
  <si>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</si>
  <si>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</si>
  <si>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</si>
  <si>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</si>
  <si>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</si>
  <si>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</si>
  <si>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</si>
  <si>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</si>
  <si>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</si>
  <si>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</si>
  <si>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</si>
  <si>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</si>
  <si>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</si>
  <si>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</si>
  <si>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</si>
  <si>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</si>
  <si>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</si>
  <si>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</si>
  <si>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</si>
  <si>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</si>
  <si>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</si>
  <si>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</si>
  <si>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</si>
  <si>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</si>
  <si>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</si>
  <si>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</si>
  <si>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</si>
  <si>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</si>
  <si>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</si>
  <si>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</si>
  <si>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</si>
  <si>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</si>
  <si>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</si>
  <si>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</si>
  <si>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</si>
  <si>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</si>
  <si>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</si>
  <si>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</si>
  <si>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</si>
  <si>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</si>
  <si>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</si>
  <si>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</si>
  <si>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</si>
  <si>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</si>
  <si>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</si>
  <si>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</si>
  <si>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</si>
  <si>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</si>
  <si>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</si>
  <si>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</si>
  <si>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</si>
  <si>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</si>
  <si>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</si>
  <si>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</si>
  <si>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</si>
  <si>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</si>
  <si>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</si>
  <si>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</si>
  <si>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</si>
  <si>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</si>
  <si>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</si>
  <si>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</si>
  <si>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</si>
  <si>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</si>
  <si>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</si>
  <si>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</si>
  <si>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</si>
  <si>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</si>
  <si>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</si>
  <si>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</si>
  <si>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</si>
  <si>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</si>
  <si>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</si>
  <si>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</si>
  <si>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</si>
  <si>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</si>
  <si>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</si>
  <si>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</si>
  <si>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</si>
  <si>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</si>
  <si>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</si>
  <si>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</si>
  <si>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</si>
  <si>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</si>
  <si>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</si>
  <si>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</si>
  <si>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</si>
  <si>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</si>
  <si>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</si>
  <si>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</si>
  <si>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</si>
  <si>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</si>
  <si>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</si>
  <si>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</si>
  <si>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</si>
  <si>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</si>
  <si>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</si>
  <si>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</si>
  <si>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</si>
  <si>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</si>
  <si>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</si>
  <si>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</si>
  <si>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</si>
  <si>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</si>
  <si>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</si>
  <si>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</si>
  <si>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</si>
  <si>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</si>
  <si>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</si>
  <si>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</si>
  <si>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</si>
  <si>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</si>
  <si>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</si>
  <si>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</si>
  <si>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</si>
  <si>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</si>
  <si>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</si>
  <si>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</si>
  <si>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</si>
  <si>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</si>
  <si>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</si>
  <si>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</si>
  <si>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</si>
  <si>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</si>
  <si>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</si>
  <si>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</si>
  <si>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</si>
  <si>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</si>
  <si>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</si>
  <si>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</si>
  <si>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</si>
  <si>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</si>
  <si>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</si>
  <si>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</si>
  <si>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</si>
  <si>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</si>
  <si>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</si>
  <si>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</si>
  <si>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</si>
  <si>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</si>
  <si>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</si>
  <si>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</si>
  <si>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</si>
  <si>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</si>
  <si>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</si>
  <si>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</si>
  <si>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</si>
  <si>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</si>
  <si>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</si>
  <si>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</si>
  <si>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</si>
  <si>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</si>
  <si>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</si>
  <si>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</si>
  <si>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</si>
  <si>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</si>
  <si>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</si>
  <si>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</si>
  <si>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</si>
  <si>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</si>
  <si>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</si>
  <si>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</si>
  <si>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</si>
  <si>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</si>
  <si>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</si>
  <si>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</si>
  <si>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</si>
  <si>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</si>
  <si>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</si>
  <si>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</si>
  <si>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</si>
  <si>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</si>
  <si>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</si>
  <si>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</si>
  <si>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</si>
  <si>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</si>
  <si>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</si>
  <si>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</si>
  <si>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</si>
  <si>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</si>
  <si>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</si>
  <si>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</si>
  <si>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</si>
  <si>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</si>
  <si>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</si>
  <si>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</si>
  <si>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</si>
  <si>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</si>
  <si>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</si>
  <si>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</si>
  <si>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</si>
  <si>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</si>
  <si>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</si>
  <si>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</si>
  <si>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</si>
  <si>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</si>
  <si>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</si>
  <si>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</si>
  <si>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</si>
  <si>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</si>
  <si>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</si>
  <si>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</si>
  <si>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</si>
  <si>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</si>
  <si>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</si>
  <si>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</si>
  <si>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</si>
  <si>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</si>
  <si>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</si>
  <si>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</si>
  <si>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</si>
  <si>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</si>
  <si>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</si>
  <si>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</si>
  <si>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</si>
  <si>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</si>
  <si>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</si>
  <si>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</si>
  <si>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</si>
  <si>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</si>
  <si>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</si>
  <si>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</si>
  <si>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</si>
  <si>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</si>
  <si>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</si>
  <si>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</si>
  <si>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</si>
  <si>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</si>
  <si>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</si>
  <si>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</si>
  <si>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</si>
  <si>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</si>
  <si>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</si>
  <si>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</si>
  <si>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</si>
  <si>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</si>
  <si>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</si>
  <si>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</si>
  <si>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</si>
  <si>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</si>
  <si>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</si>
  <si>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</si>
  <si>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</si>
  <si>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</si>
  <si>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</si>
  <si>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</si>
  <si>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</si>
  <si>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</si>
  <si>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</si>
  <si>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</si>
  <si>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</si>
  <si>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</si>
  <si>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</si>
  <si>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</si>
  <si>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</si>
  <si>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</si>
  <si>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</si>
  <si>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</si>
  <si>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</si>
  <si>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</si>
  <si>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</si>
  <si>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</si>
  <si>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</si>
  <si>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</si>
  <si>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</si>
  <si>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</si>
  <si>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</si>
  <si>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</si>
  <si>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</si>
  <si>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</si>
  <si>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</si>
  <si>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</si>
  <si>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</si>
  <si>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</si>
  <si>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</si>
  <si>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</si>
  <si>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</si>
  <si>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</si>
  <si>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</si>
  <si>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</si>
  <si>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</si>
  <si>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</si>
  <si>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</si>
  <si>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</si>
  <si>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</si>
  <si>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</si>
  <si>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</si>
  <si>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</si>
  <si>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</si>
  <si>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</si>
  <si>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</si>
  <si>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</si>
  <si>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</si>
  <si>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</si>
  <si>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</si>
  <si>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</si>
  <si>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</si>
  <si>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</si>
  <si>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</si>
  <si>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</si>
  <si>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</si>
  <si>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</si>
  <si>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</si>
  <si>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</si>
  <si>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</si>
  <si>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</si>
  <si>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</si>
  <si>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</si>
  <si>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</si>
  <si>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</si>
  <si>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</si>
  <si>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</si>
  <si>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</si>
  <si>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</si>
  <si>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</si>
  <si>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</si>
  <si>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</si>
  <si>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</si>
  <si>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</si>
  <si>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</si>
  <si>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</si>
  <si>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</si>
  <si>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</si>
  <si>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</si>
  <si>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</si>
  <si>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</si>
  <si>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</si>
  <si>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</si>
  <si>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</si>
  <si>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</si>
  <si>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</si>
  <si>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</si>
  <si>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</si>
  <si>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</si>
  <si>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</si>
  <si>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</si>
  <si>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</si>
  <si>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</si>
  <si>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</si>
  <si>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</si>
  <si>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</si>
  <si>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</si>
  <si>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</si>
  <si>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</si>
  <si>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</si>
  <si>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</si>
  <si>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</si>
  <si>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</si>
  <si>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</si>
  <si>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</si>
  <si>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</si>
  <si>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</si>
  <si>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</si>
  <si>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</si>
  <si>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</si>
  <si>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</si>
  <si>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</si>
  <si>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</si>
  <si>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</si>
  <si>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</si>
  <si>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</si>
  <si>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</si>
  <si>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</si>
  <si>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</si>
  <si>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</si>
  <si>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</si>
  <si>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</si>
  <si>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</si>
  <si>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</si>
  <si>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</si>
  <si>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</si>
  <si>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</si>
  <si>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</si>
  <si>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</si>
  <si>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</si>
  <si>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</si>
  <si>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</si>
  <si>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</si>
  <si>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</si>
  <si>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</si>
  <si>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</si>
  <si>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</si>
  <si>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</si>
  <si>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</si>
  <si>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</si>
  <si>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</si>
  <si>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</si>
  <si>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</si>
  <si>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</si>
  <si>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</si>
  <si>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</si>
  <si>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</si>
  <si>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</si>
  <si>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</si>
  <si>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</si>
  <si>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</si>
  <si>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</si>
  <si>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</si>
  <si>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</si>
  <si>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</si>
  <si>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</si>
  <si>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</si>
  <si>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</si>
  <si>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</si>
  <si>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</si>
  <si>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</si>
  <si>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</si>
  <si>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</si>
  <si>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</si>
  <si>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</si>
  <si>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</si>
  <si>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</si>
  <si>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</si>
  <si>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</si>
  <si>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</si>
  <si>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</si>
  <si>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</si>
  <si>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</si>
  <si>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</si>
  <si>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</si>
  <si>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</si>
  <si>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</si>
  <si>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</si>
  <si>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</si>
  <si>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</si>
  <si>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</si>
  <si>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</si>
  <si>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</si>
  <si>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</si>
  <si>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</si>
  <si>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</si>
  <si>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</si>
  <si>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</si>
  <si>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</si>
  <si>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</si>
  <si>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</si>
  <si>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</si>
  <si>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</si>
  <si>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</si>
  <si>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</si>
  <si>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</si>
  <si>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</si>
  <si>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</si>
  <si>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</si>
  <si>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</si>
  <si>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</si>
  <si>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</si>
  <si>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</si>
  <si>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</si>
  <si>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</si>
  <si>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</si>
  <si>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</si>
  <si>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</si>
  <si>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</si>
  <si>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</si>
  <si>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</si>
  <si>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</si>
  <si>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</si>
  <si>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</si>
  <si>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</si>
  <si>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</si>
  <si>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</si>
  <si>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</si>
  <si>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</si>
  <si>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</si>
  <si>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</si>
  <si>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</si>
  <si>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</si>
  <si>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</si>
  <si>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</si>
  <si>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</si>
  <si>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</si>
  <si>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</si>
  <si>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</si>
  <si>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</si>
  <si>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</si>
  <si>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</si>
  <si>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</si>
  <si>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</si>
  <si>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</si>
  <si>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</si>
  <si>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</si>
  <si>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</si>
  <si>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</si>
  <si>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</si>
  <si>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</si>
  <si>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</si>
  <si>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</si>
  <si>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</si>
  <si>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</si>
  <si>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</si>
  <si>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</si>
  <si>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</si>
  <si>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</si>
  <si>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</si>
  <si>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</si>
  <si>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</si>
  <si>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</si>
  <si>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</si>
  <si>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</si>
  <si>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</si>
  <si>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</si>
  <si>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</si>
  <si>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</si>
  <si>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</si>
  <si>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</si>
  <si>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</si>
  <si>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</si>
  <si>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</si>
  <si>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</si>
  <si>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</si>
  <si>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</si>
  <si>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</si>
  <si>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</si>
  <si>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</si>
  <si>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</si>
  <si>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</si>
  <si>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</si>
  <si>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</si>
  <si>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</si>
  <si>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</si>
  <si>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</si>
  <si>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</si>
  <si>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</si>
  <si>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</si>
  <si>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</si>
  <si>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</si>
  <si>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</si>
  <si>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</si>
  <si>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</si>
  <si>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</si>
  <si>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</si>
  <si>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</si>
  <si>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</si>
  <si>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</si>
  <si>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</si>
  <si>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</si>
  <si>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</si>
  <si>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</si>
  <si>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</si>
  <si>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</si>
  <si>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</si>
  <si>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</si>
  <si>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</si>
  <si>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</si>
  <si>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</si>
  <si>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</si>
  <si>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</si>
  <si>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</si>
  <si>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</si>
  <si>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</si>
  <si>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</si>
  <si>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</si>
  <si>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</si>
  <si>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</si>
  <si>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</si>
  <si>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</si>
  <si>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</si>
  <si>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</si>
  <si>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</si>
  <si>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</si>
  <si>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</si>
  <si>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</si>
  <si>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</si>
  <si>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</si>
  <si>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</si>
  <si>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</si>
  <si>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</si>
  <si>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</si>
  <si>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</si>
  <si>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</si>
  <si>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</si>
  <si>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</si>
  <si>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</si>
  <si>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</si>
  <si>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</si>
  <si>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</si>
  <si>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</si>
  <si>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</si>
  <si>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</si>
  <si>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</si>
  <si>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</si>
  <si>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</si>
  <si>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</si>
  <si>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</si>
  <si>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</si>
  <si>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</si>
  <si>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</si>
  <si>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</si>
  <si>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</si>
  <si>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</si>
  <si>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</si>
  <si>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</si>
  <si>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</si>
  <si>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</si>
  <si>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</si>
  <si>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</si>
  <si>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</si>
  <si>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</si>
  <si>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</si>
  <si>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</si>
  <si>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</si>
  <si>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</si>
  <si>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</si>
  <si>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</si>
  <si>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</si>
  <si>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</si>
  <si>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</si>
  <si>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</si>
  <si>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</si>
  <si>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</si>
  <si>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</si>
  <si>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</si>
  <si>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</si>
  <si>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</si>
  <si>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</si>
  <si>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</si>
  <si>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</si>
  <si>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</si>
  <si>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</si>
  <si>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</si>
  <si>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</si>
  <si>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</si>
  <si>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</si>
  <si>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</si>
  <si>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</si>
  <si>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</si>
  <si>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</si>
  <si>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</si>
  <si>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</si>
  <si>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</si>
  <si>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</si>
  <si>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</si>
  <si>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</si>
  <si>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</si>
  <si>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</si>
  <si>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</si>
  <si>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</si>
  <si>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</si>
  <si>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</si>
  <si>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</si>
  <si>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</si>
  <si>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</si>
  <si>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</si>
  <si>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</si>
  <si>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</si>
  <si>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</si>
  <si>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</si>
  <si>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</si>
  <si>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</si>
  <si>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</si>
  <si>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</si>
  <si>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</si>
  <si>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</si>
  <si>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</si>
  <si>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</si>
  <si>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</si>
  <si>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</si>
  <si>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</si>
  <si>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</si>
  <si>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</si>
  <si>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</si>
  <si>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</si>
  <si>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</si>
  <si>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</si>
  <si>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</si>
  <si>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</si>
  <si>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</si>
  <si>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</si>
  <si>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</si>
  <si>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</si>
  <si>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</si>
  <si>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</si>
  <si>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</si>
  <si>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</si>
  <si>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</si>
  <si>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</si>
  <si>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</si>
  <si>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</si>
  <si>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</si>
  <si>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</si>
  <si>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</si>
  <si>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</si>
  <si>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</si>
  <si>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</si>
  <si>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</si>
  <si>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</si>
  <si>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</si>
  <si>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</si>
  <si>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</si>
  <si>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</si>
  <si>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</si>
  <si>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</si>
  <si>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</si>
  <si>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</si>
  <si>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</si>
  <si>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</si>
  <si>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</si>
  <si>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</si>
  <si>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</si>
  <si>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</si>
  <si>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</si>
  <si>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</si>
  <si>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</si>
  <si>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</si>
  <si>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</si>
  <si>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</si>
  <si>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</si>
  <si>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</si>
  <si>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</si>
  <si>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</si>
  <si>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</si>
  <si>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</si>
  <si>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</si>
  <si>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</si>
  <si>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</si>
  <si>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</si>
  <si>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</si>
  <si>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</si>
  <si>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</si>
  <si>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</si>
  <si>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</si>
  <si>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</si>
  <si>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</si>
  <si>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</si>
  <si>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</si>
  <si>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</si>
  <si>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</si>
  <si>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</si>
  <si>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</si>
  <si>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</si>
  <si>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</si>
  <si>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</si>
  <si>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</si>
  <si>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</si>
  <si>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</si>
  <si>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</si>
  <si>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</si>
  <si>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</si>
  <si>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</si>
  <si>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</si>
  <si>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</si>
  <si>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</si>
  <si>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</si>
  <si>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</si>
  <si>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</si>
  <si>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</si>
  <si>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</si>
  <si>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</si>
  <si>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</si>
  <si>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</si>
  <si>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</si>
  <si>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</si>
  <si>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</si>
  <si>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</si>
  <si>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</si>
  <si>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</si>
  <si>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</si>
  <si>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</si>
  <si>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</si>
  <si>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</si>
  <si>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</si>
  <si>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</si>
  <si>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</si>
  <si>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</si>
  <si>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</si>
  <si>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</si>
  <si>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</si>
  <si>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</si>
  <si>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</si>
  <si>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</si>
  <si>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</si>
  <si>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</si>
  <si>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</si>
  <si>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</si>
  <si>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</si>
  <si>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</si>
  <si>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</si>
  <si>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</si>
  <si>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</si>
  <si>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</si>
  <si>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</si>
  <si>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</si>
  <si>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</si>
  <si>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</si>
  <si>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</si>
  <si>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</si>
  <si>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</si>
  <si>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</si>
  <si>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</si>
  <si>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</si>
  <si>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</si>
  <si>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</si>
  <si>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</si>
  <si>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</si>
  <si>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</si>
  <si>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</si>
  <si>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</si>
  <si>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</si>
  <si>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</si>
  <si>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</si>
  <si>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</si>
  <si>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</si>
  <si>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</si>
  <si>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</si>
  <si>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</si>
  <si>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</si>
  <si>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</si>
  <si>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</si>
  <si>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</si>
  <si>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</si>
  <si>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</si>
  <si>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</si>
  <si>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</si>
  <si>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</si>
  <si>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</si>
  <si>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</si>
  <si>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</si>
  <si>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</si>
  <si>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</si>
  <si>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</si>
  <si>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</si>
  <si>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</si>
  <si>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</si>
  <si>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</si>
  <si>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</si>
  <si>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</si>
  <si>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</si>
  <si>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</si>
  <si>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</si>
  <si>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</si>
  <si>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</si>
  <si>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</si>
  <si>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</si>
  <si>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</si>
  <si>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</si>
  <si>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</si>
  <si>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</si>
  <si>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</si>
  <si>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</si>
  <si>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</si>
  <si>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</si>
  <si>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</si>
  <si>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</si>
  <si>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</si>
  <si>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</si>
  <si>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</si>
  <si>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</si>
  <si>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</si>
  <si>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</si>
  <si>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</si>
  <si>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</si>
  <si>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</si>
  <si>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</si>
  <si>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</si>
  <si>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</si>
  <si>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</si>
  <si>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</si>
  <si>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</si>
  <si>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</si>
  <si>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</si>
  <si>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</si>
  <si>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</si>
  <si>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</si>
  <si>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</si>
  <si>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</si>
  <si>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</si>
  <si>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</si>
  <si>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</si>
  <si>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</si>
  <si>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</si>
  <si>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</si>
  <si>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</si>
  <si>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</si>
  <si>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</si>
  <si>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</si>
  <si>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</si>
  <si>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</si>
  <si>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</si>
  <si>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</si>
  <si>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</si>
  <si>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</si>
  <si>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</si>
  <si>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</si>
  <si>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</si>
  <si>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</si>
  <si>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</si>
  <si>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</si>
  <si>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</si>
  <si>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</si>
  <si>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</si>
  <si>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</si>
  <si>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</si>
  <si>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</si>
  <si>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</si>
  <si>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</si>
  <si>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</si>
  <si>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</si>
  <si>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</si>
  <si>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</si>
  <si>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</si>
  <si>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</si>
  <si>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</si>
  <si>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</si>
  <si>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</si>
  <si>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</si>
  <si>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</si>
  <si>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</si>
  <si>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</si>
  <si>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</si>
  <si>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</si>
  <si>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</si>
  <si>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</si>
  <si>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</si>
  <si>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</si>
  <si>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</si>
  <si>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</si>
  <si>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</si>
  <si>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</si>
  <si>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</si>
  <si>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</si>
  <si>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</si>
  <si>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</si>
  <si>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</si>
  <si>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</si>
  <si>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</si>
  <si>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</si>
  <si>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</si>
  <si>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</si>
  <si>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</si>
  <si>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</si>
  <si>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</si>
  <si>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</si>
  <si>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</si>
  <si>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</si>
  <si>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</si>
  <si>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</si>
  <si>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</si>
  <si>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</si>
  <si>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</si>
  <si>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</si>
  <si>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</si>
  <si>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</si>
  <si>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</si>
  <si>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</si>
  <si>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</si>
  <si>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</si>
  <si>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</si>
  <si>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</si>
  <si>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</si>
  <si>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</si>
  <si>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</si>
  <si>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</si>
  <si>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</si>
  <si>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</si>
  <si>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</si>
  <si>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</si>
  <si>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</si>
  <si>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</si>
  <si>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</si>
  <si>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</si>
  <si>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</si>
  <si>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</si>
  <si>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</si>
  <si>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</si>
  <si>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</si>
  <si>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</si>
  <si>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</si>
  <si>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</si>
  <si>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</si>
  <si>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</si>
  <si>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</si>
  <si>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</si>
  <si>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</si>
  <si>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</si>
  <si>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</si>
  <si>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</si>
  <si>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</si>
  <si>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</si>
  <si>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</si>
  <si>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</si>
  <si>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</si>
  <si>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</si>
  <si>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</si>
  <si>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</si>
  <si>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</si>
  <si>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</si>
  <si>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</si>
  <si>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</si>
  <si>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</si>
  <si>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</si>
  <si>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</si>
  <si>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</si>
  <si>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</si>
  <si>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</si>
  <si>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</si>
  <si>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</si>
  <si>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</si>
  <si>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</si>
  <si>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</si>
  <si>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</si>
  <si>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</si>
  <si>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</si>
  <si>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</si>
  <si>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</si>
  <si>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</si>
  <si>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</si>
  <si>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</si>
  <si>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</si>
  <si>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</si>
  <si>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</si>
  <si>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</si>
  <si>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</si>
  <si>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</si>
  <si>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</si>
  <si>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</si>
  <si>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</si>
  <si>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</si>
  <si>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</si>
  <si>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</si>
  <si>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</si>
  <si>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</si>
  <si>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</si>
  <si>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</si>
  <si>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</si>
  <si>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</si>
  <si>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</si>
  <si>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</si>
  <si>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</si>
  <si>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</si>
  <si>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</si>
  <si>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</si>
  <si>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</si>
  <si>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</si>
  <si>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</si>
  <si>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</si>
  <si>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</si>
  <si>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</si>
  <si>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</si>
  <si>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</si>
  <si>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</si>
  <si>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</si>
  <si>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</si>
  <si>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</si>
  <si>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</si>
  <si>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</si>
  <si>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</si>
  <si>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</si>
  <si>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</si>
  <si>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</si>
  <si>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</si>
  <si>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</si>
  <si>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</si>
  <si>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</si>
  <si>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</si>
  <si>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</si>
  <si>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</si>
  <si>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</si>
  <si>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</si>
  <si>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</si>
  <si>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</si>
  <si>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</si>
  <si>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</si>
  <si>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</si>
  <si>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</si>
  <si>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</si>
  <si>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</si>
  <si>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</si>
  <si>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</si>
  <si>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</si>
  <si>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</si>
  <si>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</si>
  <si>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</si>
  <si>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</si>
  <si>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</si>
  <si>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</si>
  <si>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</si>
  <si>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</si>
  <si>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</si>
  <si>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</si>
  <si>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</si>
  <si>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</si>
  <si>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</si>
  <si>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</si>
  <si>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</si>
  <si>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</si>
  <si>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</si>
  <si>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</si>
  <si>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</si>
  <si>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</si>
  <si>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</si>
  <si>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</si>
  <si>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</si>
  <si>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</si>
  <si>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</si>
  <si>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</si>
  <si>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</si>
  <si>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</si>
  <si>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</si>
  <si>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</si>
  <si>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</si>
  <si>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</si>
  <si>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</si>
  <si>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</si>
  <si>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</si>
  <si>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</si>
  <si>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</si>
  <si>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</si>
  <si>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</si>
  <si>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</si>
  <si>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</si>
  <si>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</si>
  <si>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</si>
  <si>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</si>
  <si>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</si>
  <si>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</si>
  <si>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</si>
  <si>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</si>
  <si>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</si>
  <si>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</si>
  <si>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</si>
  <si>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</si>
  <si>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</si>
  <si>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</si>
  <si>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</si>
  <si>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</si>
  <si>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</si>
  <si>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</si>
  <si>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</si>
  <si>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</si>
  <si>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</si>
  <si>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</si>
  <si>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</si>
  <si>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</si>
  <si>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</si>
  <si>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</si>
  <si>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</si>
  <si>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</si>
  <si>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</si>
  <si>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</si>
  <si>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</si>
  <si>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</si>
  <si>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</si>
  <si>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</si>
  <si>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</si>
  <si>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</si>
  <si>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</si>
  <si>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</si>
  <si>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</si>
  <si>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</si>
  <si>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</si>
  <si>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</si>
  <si>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</si>
  <si>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</si>
  <si>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</si>
  <si>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</si>
  <si>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</si>
  <si>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</si>
  <si>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</si>
  <si>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</si>
  <si>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</si>
  <si>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</si>
  <si>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</si>
  <si>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</si>
  <si>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</si>
  <si>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</si>
  <si>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</si>
  <si>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</si>
  <si>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</si>
  <si>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</si>
  <si>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</si>
  <si>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</si>
  <si>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</si>
  <si>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</si>
  <si>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</si>
  <si>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</si>
  <si>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</si>
  <si>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</si>
  <si>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</si>
  <si>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</si>
  <si>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</si>
  <si>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</si>
  <si>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</si>
  <si>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</si>
  <si>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</si>
  <si>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</si>
  <si>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</si>
  <si>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</si>
  <si>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</si>
  <si>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</si>
  <si>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</si>
  <si>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</si>
  <si>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</si>
  <si>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</si>
  <si>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</si>
  <si>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</si>
  <si>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</si>
  <si>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</si>
  <si>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</si>
  <si>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</si>
  <si>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</si>
  <si>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</si>
  <si>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</si>
  <si>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</si>
  <si>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</si>
  <si>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</si>
  <si>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</si>
  <si>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</si>
  <si>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</si>
  <si>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</si>
  <si>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</si>
  <si>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</si>
  <si>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</si>
  <si>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</si>
  <si>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</si>
  <si>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</si>
  <si>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</si>
  <si>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</si>
  <si>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</si>
  <si>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</si>
  <si>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</si>
  <si>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</si>
  <si>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</si>
  <si>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</si>
  <si>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</si>
  <si>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</si>
  <si>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</si>
  <si>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</si>
  <si>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</si>
  <si>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</si>
  <si>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</si>
  <si>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</si>
  <si>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</si>
  <si>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</si>
  <si>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</si>
  <si>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</si>
  <si>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</si>
  <si>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</si>
  <si>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</si>
  <si>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</si>
  <si>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</si>
  <si>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</si>
  <si>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</si>
  <si>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</si>
  <si>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</si>
  <si>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</si>
  <si>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</si>
  <si>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</si>
  <si>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</si>
  <si>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</si>
  <si>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</si>
  <si>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</si>
  <si>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</si>
  <si>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</si>
  <si>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</si>
  <si>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</si>
  <si>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</si>
  <si>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</si>
  <si>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</si>
  <si>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</si>
  <si>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</si>
  <si>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</si>
  <si>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</si>
  <si>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</si>
  <si>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</si>
  <si>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</si>
  <si>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</si>
  <si>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</si>
  <si>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</si>
  <si>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</si>
  <si>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</si>
  <si>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</si>
  <si>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</si>
  <si>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</si>
  <si>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</si>
  <si>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</si>
  <si>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</si>
  <si>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</si>
  <si>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</si>
  <si>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</si>
  <si>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</si>
  <si>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</si>
  <si>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</si>
  <si>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</si>
  <si>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</si>
  <si>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</si>
  <si>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</si>
  <si>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</si>
  <si>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</si>
  <si>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</si>
  <si>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</si>
  <si>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</si>
  <si>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</si>
  <si>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</si>
  <si>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</si>
  <si>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</si>
  <si>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</si>
  <si>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</si>
  <si>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</si>
  <si>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</si>
  <si>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</si>
  <si>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</si>
  <si>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</si>
  <si>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</si>
  <si>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</si>
  <si>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</si>
  <si>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</si>
  <si>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</si>
  <si>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</si>
  <si>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</si>
  <si>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</si>
  <si>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</si>
  <si>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</si>
  <si>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</si>
  <si>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</si>
  <si>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</si>
  <si>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</si>
  <si>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</si>
  <si>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</si>
  <si>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</si>
  <si>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</si>
  <si>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</si>
  <si>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</si>
  <si>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</si>
  <si>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</si>
  <si>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</si>
  <si>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</si>
  <si>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</si>
  <si>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</si>
  <si>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</si>
  <si>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</si>
  <si>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</si>
  <si>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</si>
  <si>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</si>
  <si>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</si>
  <si>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</si>
  <si>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</si>
  <si>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</si>
  <si>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</si>
  <si>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</si>
  <si>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</si>
  <si>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</si>
  <si>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</si>
  <si>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</si>
  <si>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</si>
  <si>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</si>
  <si>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</si>
  <si>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</si>
  <si>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</si>
  <si>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</si>
  <si>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</si>
  <si>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</si>
  <si>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</si>
  <si>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</si>
  <si>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</si>
  <si>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</si>
  <si>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</si>
  <si>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</si>
  <si>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</si>
  <si>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</si>
  <si>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</si>
  <si>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</si>
  <si>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</si>
  <si>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</si>
  <si>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</si>
  <si>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</si>
  <si>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</si>
  <si>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</si>
  <si>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</si>
  <si>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</si>
  <si>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</si>
  <si>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</si>
  <si>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</si>
  <si>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</si>
  <si>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</si>
  <si>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</si>
  <si>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</si>
  <si>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</si>
  <si>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</si>
  <si>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</si>
  <si>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</si>
  <si>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</si>
  <si>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</si>
  <si>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</si>
  <si>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</si>
  <si>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</si>
  <si>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</si>
  <si>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</si>
  <si>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</si>
  <si>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</si>
  <si>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</si>
  <si>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</si>
  <si>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</si>
  <si>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</si>
  <si>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</si>
  <si>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</si>
  <si>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</si>
  <si>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</si>
  <si>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</si>
  <si>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</si>
  <si>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</si>
  <si>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</si>
  <si>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</si>
  <si>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</si>
  <si>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</si>
  <si>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</si>
  <si>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</si>
  <si>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</si>
  <si>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</si>
  <si>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</si>
  <si>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</si>
  <si>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</si>
  <si>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</si>
  <si>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</si>
  <si>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</si>
  <si>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</si>
  <si>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</si>
  <si>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</si>
  <si>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</si>
  <si>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</si>
  <si>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</si>
  <si>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</si>
  <si>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</si>
  <si>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</si>
  <si>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</si>
  <si>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</si>
  <si>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</si>
  <si>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</si>
  <si>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</si>
  <si>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</si>
  <si>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</si>
  <si>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</si>
  <si>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</si>
  <si>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</si>
  <si>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</si>
  <si>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</si>
  <si>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</si>
  <si>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</si>
  <si>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</si>
  <si>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</si>
  <si>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</si>
  <si>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</si>
  <si>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</si>
  <si>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</si>
  <si>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</si>
  <si>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</si>
  <si>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</si>
  <si>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</si>
  <si>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</si>
  <si>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</si>
  <si>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</si>
  <si>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</si>
  <si>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</si>
  <si>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</si>
  <si>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</si>
  <si>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</si>
  <si>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</si>
  <si>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</si>
  <si>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</si>
  <si>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</si>
  <si>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</si>
  <si>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</si>
  <si>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</si>
  <si>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</si>
  <si>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</si>
  <si>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</si>
  <si>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</si>
  <si>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</si>
  <si>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</si>
  <si>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</si>
  <si>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</si>
  <si>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</si>
  <si>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</si>
  <si>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</si>
  <si>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</si>
  <si>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</si>
  <si>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</si>
  <si>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</si>
  <si>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</si>
  <si>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</si>
  <si>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</si>
  <si>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</si>
  <si>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</si>
  <si>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</si>
  <si>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</si>
  <si>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</si>
  <si>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</si>
  <si>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</si>
  <si>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</si>
  <si>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</si>
  <si>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</si>
  <si>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</si>
  <si>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</si>
  <si>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</si>
  <si>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</si>
  <si>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</si>
  <si>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</si>
  <si>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</si>
  <si>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</si>
  <si>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</si>
  <si>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</si>
  <si>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</si>
  <si>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</si>
  <si>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</si>
  <si>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</si>
  <si>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</si>
  <si>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</si>
  <si>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</si>
  <si>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</si>
  <si>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</si>
  <si>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</si>
  <si>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</si>
  <si>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</si>
  <si>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</si>
  <si>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</si>
  <si>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</si>
  <si>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</si>
  <si>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</si>
  <si>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</si>
  <si>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</si>
  <si>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</si>
  <si>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</si>
  <si>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</si>
  <si>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</si>
  <si>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</si>
  <si>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</si>
  <si>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</si>
  <si>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</si>
  <si>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</si>
  <si>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</si>
  <si>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</si>
  <si>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</si>
  <si>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</si>
  <si>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</si>
  <si>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</si>
  <si>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</si>
  <si>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</si>
  <si>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</si>
  <si>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</si>
  <si>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</si>
  <si>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</si>
  <si>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</si>
  <si>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</si>
  <si>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</si>
  <si>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</si>
  <si>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</si>
  <si>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</si>
  <si>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</si>
  <si>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</si>
  <si>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</si>
  <si>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</si>
  <si>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</si>
  <si>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</si>
  <si>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</si>
  <si>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</si>
  <si>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</si>
  <si>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</si>
  <si>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</si>
  <si>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</si>
  <si>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</si>
  <si>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</si>
  <si>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</si>
  <si>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</si>
  <si>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</si>
  <si>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</si>
  <si>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</si>
  <si>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</si>
  <si>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</si>
  <si>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</si>
  <si>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</si>
  <si>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</si>
  <si>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</si>
  <si>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</si>
  <si>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</si>
  <si>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</si>
  <si>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</si>
  <si>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</si>
  <si>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</si>
  <si>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</si>
  <si>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</si>
  <si>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</si>
  <si>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</si>
  <si>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</si>
  <si>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</si>
  <si>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</si>
  <si>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</si>
  <si>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</si>
  <si>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</si>
  <si>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</si>
  <si>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</si>
  <si>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</si>
  <si>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</si>
  <si>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</si>
  <si>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</si>
  <si>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</si>
  <si>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</si>
  <si>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</si>
  <si>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</si>
  <si>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</si>
  <si>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</si>
  <si>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</si>
  <si>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</si>
  <si>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</si>
  <si>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</si>
  <si>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</si>
  <si>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</si>
  <si>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</si>
  <si>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</si>
  <si>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</si>
  <si>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</si>
  <si>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</si>
  <si>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</si>
  <si>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</si>
  <si>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</si>
  <si>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</si>
  <si>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</si>
  <si>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</si>
  <si>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</si>
  <si>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</si>
  <si>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</si>
  <si>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</si>
  <si>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</si>
  <si>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</si>
  <si>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</si>
  <si>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</si>
  <si>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</si>
  <si>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</si>
  <si>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</si>
  <si>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</si>
  <si>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</si>
  <si>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</si>
  <si>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</si>
  <si>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</si>
  <si>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</si>
  <si>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</si>
  <si>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</si>
  <si>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</si>
  <si>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</si>
  <si>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</si>
  <si>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</si>
  <si>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</si>
  <si>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</si>
  <si>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</si>
  <si>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</si>
  <si>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</si>
  <si>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</si>
  <si>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</si>
  <si>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</si>
  <si>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</si>
  <si>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</si>
  <si>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</si>
  <si>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</si>
  <si>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</si>
  <si>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</si>
  <si>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</si>
  <si>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</si>
  <si>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</si>
  <si>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</si>
  <si>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</si>
  <si>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</si>
  <si>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</si>
  <si>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</si>
  <si>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</si>
  <si>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</si>
  <si>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</si>
  <si>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</si>
  <si>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</si>
  <si>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</si>
  <si>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</si>
  <si>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</si>
  <si>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</si>
  <si>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</si>
  <si>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</si>
  <si>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</si>
  <si>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</si>
  <si>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</si>
  <si>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</si>
  <si>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</si>
  <si>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</si>
  <si>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</si>
  <si>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</si>
  <si>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</si>
  <si>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</si>
  <si>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</si>
  <si>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</si>
  <si>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</si>
  <si>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</si>
  <si>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</si>
  <si>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</si>
  <si>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</si>
  <si>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</si>
  <si>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</si>
  <si>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</si>
  <si>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</si>
  <si>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</si>
  <si>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</si>
  <si>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</si>
  <si>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</si>
  <si>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</si>
  <si>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</si>
  <si>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</si>
  <si>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</si>
  <si>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</si>
  <si>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</si>
  <si>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</si>
  <si>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</si>
  <si>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</si>
  <si>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</si>
  <si>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</si>
  <si>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</si>
  <si>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</si>
  <si>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</si>
  <si>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</si>
  <si>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</si>
  <si>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</si>
  <si>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</si>
  <si>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</si>
  <si>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</si>
  <si>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</si>
  <si>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</si>
  <si>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</si>
  <si>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</si>
  <si>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</si>
  <si>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</si>
  <si>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</si>
  <si>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</si>
  <si>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</si>
  <si>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</si>
  <si>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</si>
  <si>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</si>
  <si>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</si>
  <si>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</si>
  <si>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</si>
  <si>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</si>
  <si>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</si>
  <si>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</si>
  <si>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</si>
  <si>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</si>
  <si>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</si>
  <si>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</si>
  <si>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</si>
  <si>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</si>
  <si>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</si>
  <si>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</si>
  <si>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</si>
  <si>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</si>
  <si>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</si>
  <si>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</si>
  <si>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</si>
  <si>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</si>
  <si>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</si>
  <si>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</si>
  <si>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</si>
  <si>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</si>
  <si>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</si>
  <si>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</si>
  <si>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</si>
  <si>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</si>
  <si>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</si>
  <si>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</si>
  <si>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</si>
  <si>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</si>
  <si>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</si>
  <si>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</si>
  <si>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</si>
  <si>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</si>
  <si>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</si>
  <si>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</si>
  <si>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</si>
  <si>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</si>
  <si>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</si>
  <si>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</si>
  <si>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</si>
  <si>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</si>
  <si>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</si>
  <si>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</si>
  <si>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</si>
  <si>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</si>
  <si>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</si>
  <si>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</si>
  <si>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</si>
  <si>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</si>
  <si>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</si>
  <si>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</si>
  <si>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</si>
  <si>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</si>
  <si>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</si>
  <si>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</si>
  <si>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</si>
  <si>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</si>
  <si>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</si>
  <si>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</si>
  <si>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</si>
  <si>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</si>
  <si>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</si>
  <si>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</si>
  <si>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</si>
  <si>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</si>
  <si>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</si>
  <si>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</si>
  <si>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</si>
  <si>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</si>
  <si>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</si>
  <si>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</si>
  <si>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</si>
  <si>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</si>
  <si>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</si>
  <si>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</si>
  <si>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</si>
  <si>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</si>
  <si>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</si>
  <si>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</si>
  <si>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</si>
  <si>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</si>
  <si>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</si>
  <si>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</si>
  <si>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</si>
  <si>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</si>
  <si>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</si>
  <si>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</si>
  <si>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</si>
  <si>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</si>
  <si>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</si>
  <si>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</si>
  <si>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</si>
  <si>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</si>
  <si>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</si>
  <si>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</si>
  <si>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</si>
  <si>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</si>
  <si>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</si>
  <si>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</si>
  <si>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</si>
  <si>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</si>
  <si>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</si>
  <si>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</si>
  <si>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</si>
  <si>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</si>
  <si>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</si>
  <si>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</si>
  <si>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</si>
  <si>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</si>
  <si>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</si>
  <si>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</si>
  <si>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</si>
  <si>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</si>
  <si>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</si>
  <si>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</si>
  <si>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</si>
  <si>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</si>
  <si>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</si>
  <si>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</si>
  <si>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</si>
  <si>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</si>
  <si>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</si>
  <si>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</si>
  <si>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</si>
  <si>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</si>
  <si>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</si>
  <si>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</si>
  <si>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</si>
  <si>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</si>
  <si>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</si>
  <si>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</si>
  <si>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</si>
  <si>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</si>
  <si>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</si>
  <si>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</si>
  <si>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</si>
  <si>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</si>
  <si>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</si>
  <si>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</si>
  <si>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</si>
  <si>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</si>
  <si>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</si>
  <si>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</si>
  <si>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</si>
  <si>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</si>
  <si>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</si>
  <si>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</si>
  <si>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</si>
  <si>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</si>
  <si>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</si>
  <si>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</si>
  <si>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</si>
  <si>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</si>
  <si>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</si>
  <si>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</si>
  <si>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</si>
  <si>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</si>
  <si>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</si>
  <si>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</si>
  <si>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</si>
  <si>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</si>
  <si>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</si>
  <si>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</si>
  <si>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</si>
  <si>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</si>
  <si>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</si>
  <si>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</si>
  <si>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</si>
  <si>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</si>
  <si>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</si>
  <si>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</si>
  <si>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</si>
  <si>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</si>
  <si>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</si>
  <si>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</si>
  <si>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</si>
  <si>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</si>
  <si>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</si>
  <si>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</si>
  <si>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</si>
  <si>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</si>
  <si>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</si>
  <si>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</si>
  <si>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</si>
  <si>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</si>
  <si>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</si>
  <si>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</si>
  <si>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</si>
  <si>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</si>
  <si>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</si>
  <si>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</si>
  <si>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</si>
  <si>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</si>
  <si>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</si>
  <si>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</si>
  <si>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</si>
  <si>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</si>
  <si>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</si>
  <si>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</si>
  <si>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</si>
  <si>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</si>
  <si>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</si>
  <si>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</si>
  <si>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</si>
  <si>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</si>
  <si>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</si>
  <si>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</si>
  <si>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</si>
  <si>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</si>
  <si>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</si>
  <si>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</si>
  <si>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</si>
  <si>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</si>
  <si>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</si>
  <si>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</si>
  <si>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</si>
  <si>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</si>
  <si>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</si>
  <si>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</si>
  <si>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</si>
  <si>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</si>
  <si>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</si>
  <si>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</si>
  <si>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</si>
  <si>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</si>
  <si>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</si>
  <si>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</si>
  <si>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</si>
  <si>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</si>
  <si>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</si>
  <si>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</si>
  <si>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</si>
  <si>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</si>
  <si>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</si>
  <si>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</si>
  <si>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</si>
  <si>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</si>
  <si>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</si>
  <si>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</si>
  <si>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</si>
  <si>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</si>
  <si>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</si>
  <si>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</si>
  <si>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</si>
  <si>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</si>
  <si>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</si>
  <si>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</si>
  <si>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</si>
  <si>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</si>
  <si>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</si>
  <si>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</si>
  <si>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</si>
  <si>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</si>
  <si>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</si>
  <si>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</si>
  <si>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</si>
  <si>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</si>
  <si>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</si>
  <si>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</si>
  <si>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</si>
  <si>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</si>
  <si>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</si>
  <si>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</si>
  <si>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</si>
  <si>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</si>
  <si>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</si>
  <si>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</si>
  <si>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</si>
  <si>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</si>
  <si>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</si>
  <si>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</si>
  <si>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</si>
  <si>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</si>
  <si>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</si>
  <si>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</si>
  <si>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</si>
  <si>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</si>
  <si>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</si>
  <si>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</si>
  <si>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</si>
  <si>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</si>
  <si>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</si>
  <si>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</si>
  <si>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</si>
  <si>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</si>
  <si>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</si>
  <si>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</si>
  <si>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</si>
  <si>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</si>
  <si>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</si>
  <si>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</si>
  <si>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</si>
  <si>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</si>
  <si>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</si>
  <si>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</si>
  <si>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</si>
  <si>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</si>
  <si>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</si>
  <si>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</si>
  <si>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</si>
  <si>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</si>
  <si>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</si>
  <si>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</si>
  <si>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</si>
  <si>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</si>
  <si>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</si>
  <si>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</si>
  <si>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</si>
  <si>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</si>
  <si>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</si>
  <si>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</si>
  <si>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</si>
  <si>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</si>
  <si>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</si>
  <si>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</si>
  <si>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</si>
  <si>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</si>
  <si>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</si>
  <si>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</si>
  <si>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</si>
  <si>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</si>
  <si>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</si>
  <si>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</si>
  <si>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</si>
  <si>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</si>
  <si>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</si>
  <si>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</si>
  <si>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</si>
  <si>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</si>
  <si>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</si>
  <si>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</si>
  <si>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</si>
  <si>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</si>
  <si>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</si>
  <si>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</si>
  <si>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</si>
  <si>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</si>
  <si>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</si>
  <si>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</si>
  <si>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</si>
  <si>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</si>
  <si>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</si>
  <si>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</si>
  <si>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</si>
  <si>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</si>
  <si>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</si>
  <si>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</si>
  <si>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</si>
  <si>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</si>
  <si>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</si>
  <si>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</si>
  <si>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</si>
  <si>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</si>
  <si>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</si>
  <si>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</si>
  <si>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</si>
  <si>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</si>
  <si>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</si>
  <si>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</si>
  <si>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</si>
  <si>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</si>
  <si>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</si>
  <si>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</si>
  <si>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</si>
  <si>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</si>
  <si>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</si>
  <si>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</si>
  <si>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</si>
  <si>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</si>
  <si>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</si>
  <si>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</si>
  <si>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</si>
  <si>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</si>
  <si>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</si>
  <si>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</si>
  <si>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</si>
  <si>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</si>
  <si>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</si>
  <si>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</si>
  <si>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</si>
  <si>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</si>
  <si>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</si>
  <si>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</si>
  <si>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</si>
  <si>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</si>
  <si>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</si>
  <si>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</si>
  <si>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</si>
  <si>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</si>
  <si>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</si>
  <si>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</si>
  <si>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</si>
  <si>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</si>
  <si>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</si>
  <si>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</si>
  <si>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</si>
  <si>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</si>
  <si>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</si>
  <si>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</si>
  <si>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</si>
  <si>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</si>
  <si>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</si>
  <si>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</si>
  <si>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</si>
  <si>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</si>
  <si>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</si>
  <si>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</si>
  <si>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</si>
  <si>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</si>
  <si>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</si>
  <si>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</si>
  <si>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</si>
  <si>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</si>
  <si>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</si>
  <si>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</si>
  <si>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</si>
  <si>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</si>
  <si>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</si>
  <si>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</si>
  <si>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</si>
  <si>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</si>
  <si>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</si>
  <si>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</si>
  <si>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</si>
  <si>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</si>
  <si>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</si>
  <si>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</si>
  <si>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</si>
  <si>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</si>
  <si>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</si>
  <si>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</si>
  <si>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</si>
  <si>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</si>
  <si>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</si>
  <si>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</si>
  <si>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</si>
  <si>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</si>
  <si>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</si>
  <si>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</si>
  <si>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</si>
  <si>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</si>
  <si>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</si>
  <si>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</si>
  <si>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</si>
  <si>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</si>
  <si>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</si>
  <si>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</si>
  <si>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</si>
  <si>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</si>
  <si>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</si>
  <si>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</si>
  <si>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</si>
  <si>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</si>
  <si>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</si>
  <si>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</si>
  <si>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</si>
  <si>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</si>
  <si>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</si>
  <si>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</si>
  <si>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</si>
  <si>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</si>
  <si>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</si>
  <si>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</si>
  <si>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</si>
  <si>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</si>
  <si>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</si>
  <si>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</si>
  <si>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</si>
  <si>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</si>
  <si>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</si>
  <si>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</si>
  <si>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</si>
  <si>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</si>
  <si>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</si>
  <si>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</si>
  <si>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</si>
  <si>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</si>
  <si>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</si>
  <si>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</si>
  <si>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</si>
  <si>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</si>
  <si>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</si>
  <si>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</si>
  <si>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</si>
  <si>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</si>
  <si>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</si>
  <si>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</si>
  <si>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</si>
  <si>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</si>
  <si>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</si>
  <si>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</si>
  <si>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</si>
  <si>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</si>
  <si>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</si>
  <si>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</si>
  <si>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</si>
  <si>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</si>
  <si>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</si>
  <si>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</si>
  <si>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</si>
  <si>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</si>
  <si>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</si>
  <si>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</si>
  <si>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</si>
  <si>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</si>
  <si>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</si>
  <si>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</si>
  <si>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</si>
  <si>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</si>
  <si>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</si>
  <si>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</si>
  <si>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</si>
  <si>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</si>
  <si>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</si>
  <si>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</si>
  <si>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</si>
  <si>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</si>
  <si>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</si>
  <si>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</si>
  <si>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</si>
  <si>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</si>
  <si>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</si>
  <si>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</si>
  <si>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</si>
  <si>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</si>
  <si>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</si>
  <si>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</si>
  <si>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</si>
  <si>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</si>
  <si>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</si>
  <si>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</si>
  <si>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</si>
  <si>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</si>
  <si>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</si>
  <si>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</si>
  <si>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</si>
  <si>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</si>
  <si>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</si>
  <si>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</si>
  <si>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</si>
  <si>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</si>
  <si>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</si>
  <si>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</si>
  <si>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</si>
  <si>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</si>
  <si>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</si>
  <si>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</si>
  <si>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</si>
  <si>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</si>
  <si>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</si>
  <si>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</si>
  <si>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</si>
  <si>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</si>
  <si>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</si>
  <si>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</si>
  <si>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</si>
  <si>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</si>
  <si>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</si>
  <si>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</si>
  <si>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</si>
  <si>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</si>
  <si>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</si>
  <si>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</si>
  <si>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</si>
  <si>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</si>
  <si>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</si>
  <si>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</si>
  <si>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</si>
  <si>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</si>
  <si>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</si>
  <si>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</si>
  <si>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</si>
  <si>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</si>
  <si>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</si>
  <si>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</si>
  <si>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</si>
  <si>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</si>
  <si>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</si>
  <si>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</si>
  <si>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</si>
  <si>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</si>
  <si>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</si>
  <si>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</si>
  <si>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</si>
  <si>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</si>
  <si>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</si>
  <si>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</si>
  <si>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</si>
  <si>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</si>
  <si>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</si>
  <si>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</si>
  <si>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</si>
  <si>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</si>
  <si>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</si>
  <si>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</si>
  <si>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</si>
  <si>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</si>
  <si>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</si>
  <si>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</si>
  <si>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</si>
  <si>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</si>
  <si>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</si>
  <si>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</si>
  <si>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</si>
  <si>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</si>
  <si>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</si>
  <si>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</si>
  <si>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</si>
  <si>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</si>
  <si>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</si>
  <si>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</si>
  <si>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</si>
  <si>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</si>
  <si>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</si>
  <si>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</si>
  <si>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</si>
  <si>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</si>
  <si>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</si>
  <si>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</si>
  <si>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</si>
  <si>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</si>
  <si>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</si>
  <si>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</si>
  <si>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</si>
  <si>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</si>
  <si>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</si>
  <si>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</si>
  <si>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</si>
  <si>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</si>
  <si>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</si>
  <si>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</si>
  <si>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</si>
  <si>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</si>
  <si>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</si>
  <si>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</si>
  <si>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</si>
  <si>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</si>
  <si>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</si>
  <si>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</si>
  <si>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</si>
  <si>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</si>
  <si>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</si>
  <si>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</si>
  <si>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</si>
  <si>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</si>
  <si>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</si>
  <si>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</si>
  <si>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</si>
  <si>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</si>
  <si>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</si>
  <si>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</si>
  <si>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</si>
  <si>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</si>
  <si>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</si>
  <si>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</si>
  <si>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</si>
  <si>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</si>
  <si>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</si>
  <si>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</si>
  <si>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</si>
  <si>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</si>
  <si>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</si>
  <si>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</si>
  <si>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</si>
  <si>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</si>
  <si>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</si>
  <si>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</si>
  <si>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</si>
  <si>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</si>
  <si>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</si>
  <si>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</si>
  <si>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</si>
  <si>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</si>
  <si>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</si>
  <si>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</si>
  <si>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</si>
  <si>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</si>
  <si>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</si>
  <si>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</si>
  <si>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</si>
  <si>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</si>
  <si>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</si>
  <si>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</si>
  <si>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</si>
  <si>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</si>
  <si>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</si>
  <si>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</si>
  <si>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</si>
  <si>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</si>
  <si>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</si>
  <si>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</si>
  <si>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</si>
  <si>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</si>
  <si>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</si>
  <si>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</si>
  <si>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</si>
  <si>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</si>
  <si>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</si>
  <si>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</si>
  <si>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</si>
  <si>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</si>
  <si>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</si>
  <si>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</si>
  <si>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</si>
  <si>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</si>
  <si>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</si>
  <si>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</si>
  <si>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</si>
  <si>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</si>
  <si>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</si>
  <si>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</si>
  <si>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</si>
  <si>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</si>
  <si>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</si>
  <si>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</si>
  <si>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</si>
  <si>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</si>
  <si>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</si>
  <si>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</si>
  <si>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</si>
  <si>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</si>
  <si>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</si>
  <si>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</si>
  <si>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</si>
  <si>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</si>
  <si>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</si>
  <si>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</si>
  <si>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</si>
  <si>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</si>
  <si>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</si>
  <si>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</si>
  <si>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</si>
  <si>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</si>
  <si>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</si>
  <si>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</si>
  <si>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</si>
  <si>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</si>
  <si>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</si>
  <si>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</si>
  <si>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</si>
  <si>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</si>
  <si>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</si>
  <si>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</si>
  <si>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</si>
  <si>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</si>
  <si>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</si>
  <si>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</si>
  <si>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</si>
  <si>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</si>
  <si>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</si>
  <si>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</si>
  <si>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</si>
  <si>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</si>
  <si>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</si>
  <si>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</si>
  <si>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</si>
  <si>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</si>
  <si>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</si>
  <si>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</si>
  <si>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</si>
  <si>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</si>
  <si>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</si>
  <si>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</si>
  <si>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</si>
  <si>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</si>
  <si>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</si>
  <si>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</si>
  <si>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</si>
  <si>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</si>
  <si>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</si>
  <si>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</si>
  <si>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</si>
  <si>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</si>
  <si>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</si>
  <si>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</si>
  <si>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</si>
  <si>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</si>
  <si>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</si>
  <si>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</si>
  <si>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</si>
  <si>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</si>
  <si>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</si>
  <si>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</si>
  <si>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</si>
  <si>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</si>
  <si>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</si>
  <si>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</si>
  <si>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</si>
  <si>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</si>
  <si>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</si>
  <si>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</si>
  <si>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</si>
  <si>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</si>
  <si>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</si>
  <si>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</si>
  <si>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</si>
  <si>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</si>
  <si>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</si>
  <si>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</si>
  <si>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</si>
  <si>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</si>
  <si>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</si>
  <si>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</si>
  <si>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</si>
  <si>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</si>
  <si>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</si>
  <si>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</si>
  <si>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</si>
  <si>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</si>
  <si>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</si>
  <si>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</si>
  <si>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</si>
  <si>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</si>
  <si>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</si>
  <si>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</si>
  <si>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</si>
  <si>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</si>
  <si>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</si>
  <si>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</si>
  <si>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</si>
  <si>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</si>
  <si>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</si>
  <si>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</si>
  <si>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</si>
  <si>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</si>
  <si>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</si>
  <si>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</si>
  <si>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</si>
  <si>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</si>
  <si>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</si>
  <si>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</si>
  <si>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</si>
  <si>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</si>
  <si>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</si>
  <si>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</si>
  <si>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</si>
  <si>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</si>
  <si>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</si>
  <si>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</si>
  <si>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</si>
  <si>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</si>
  <si>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</si>
  <si>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</si>
  <si>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</si>
  <si>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</si>
  <si>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</si>
  <si>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</si>
  <si>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</si>
  <si>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</si>
  <si>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</si>
  <si>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</si>
  <si>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</si>
  <si>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</si>
  <si>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</si>
  <si>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</si>
  <si>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</si>
  <si>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</si>
  <si>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</si>
  <si>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</si>
  <si>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</si>
  <si>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</si>
  <si>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</si>
  <si>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</si>
  <si>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</si>
  <si>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</si>
  <si>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</si>
  <si>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</si>
  <si>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</si>
  <si>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</si>
  <si>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</si>
  <si>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</si>
  <si>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</si>
  <si>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</si>
  <si>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</si>
  <si>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</si>
  <si>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</si>
  <si>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</si>
  <si>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</si>
  <si>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</si>
  <si>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</si>
  <si>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</si>
  <si>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</si>
  <si>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</si>
  <si>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</si>
  <si>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</si>
  <si>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</si>
  <si>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</si>
  <si>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</si>
  <si>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</si>
  <si>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</si>
  <si>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</si>
  <si>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</si>
  <si>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</si>
  <si>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</si>
  <si>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</si>
  <si>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</si>
  <si>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</si>
  <si>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</si>
  <si>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</si>
  <si>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</si>
  <si>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</si>
  <si>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</si>
  <si>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</si>
  <si>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</si>
  <si>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</si>
  <si>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</si>
  <si>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</si>
  <si>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</si>
  <si>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</si>
  <si>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</si>
  <si>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</si>
  <si>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</si>
  <si>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</si>
  <si>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</si>
  <si>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</si>
  <si>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</si>
  <si>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</si>
  <si>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</si>
  <si>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</si>
  <si>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</si>
  <si>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</si>
  <si>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</si>
  <si>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</si>
  <si>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</si>
  <si>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</si>
  <si>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</si>
  <si>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</si>
  <si>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</si>
  <si>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</si>
  <si>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</si>
  <si>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</si>
  <si>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</si>
  <si>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</si>
  <si>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</si>
  <si>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</si>
  <si>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</si>
  <si>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</si>
  <si>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</si>
  <si>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</si>
  <si>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</si>
  <si>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</si>
  <si>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</si>
  <si>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</si>
  <si>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</si>
  <si>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</si>
  <si>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</si>
  <si>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</si>
  <si>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</si>
  <si>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</si>
  <si>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</si>
  <si>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</si>
  <si>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</si>
  <si>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</si>
  <si>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</si>
  <si>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</si>
  <si>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</si>
  <si>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</si>
  <si>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</si>
  <si>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</si>
  <si>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</si>
  <si>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</si>
  <si>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</si>
  <si>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</si>
  <si>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</si>
  <si>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</si>
  <si>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</si>
  <si>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</si>
  <si>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</si>
  <si>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</si>
  <si>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</si>
  <si>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</si>
  <si>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</si>
  <si>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</si>
  <si>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</si>
  <si>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</si>
  <si>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</si>
  <si>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</si>
  <si>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</si>
  <si>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</si>
  <si>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</si>
  <si>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</si>
  <si>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</si>
  <si>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</si>
  <si>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</si>
  <si>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</si>
  <si>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</si>
  <si>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</si>
  <si>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</si>
  <si>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</si>
  <si>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</si>
  <si>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</si>
  <si>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</si>
  <si>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</si>
  <si>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</si>
  <si>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</si>
  <si>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</si>
  <si>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</si>
  <si>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</si>
  <si>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</si>
  <si>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</si>
  <si>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</si>
  <si>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</si>
  <si>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</si>
  <si>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</si>
  <si>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</si>
  <si>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</si>
  <si>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</si>
  <si>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</si>
  <si>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</si>
  <si>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</si>
  <si>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</si>
  <si>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</si>
  <si>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</si>
  <si>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</si>
  <si>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</si>
  <si>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</si>
  <si>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</si>
  <si>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</si>
  <si>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</si>
  <si>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</si>
  <si>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</si>
  <si>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</si>
  <si>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</si>
  <si>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</si>
  <si>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</si>
  <si>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</si>
  <si>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</si>
  <si>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</si>
  <si>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</si>
  <si>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</si>
  <si>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</si>
  <si>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</si>
  <si>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</si>
  <si>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</si>
  <si>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</si>
  <si>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</si>
  <si>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</si>
  <si>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</si>
  <si>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</si>
  <si>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</si>
  <si>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</si>
  <si>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</si>
  <si>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</si>
  <si>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</si>
  <si>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</si>
  <si>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</si>
  <si>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</si>
  <si>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</si>
  <si>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</si>
  <si>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</si>
  <si>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</si>
  <si>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</si>
  <si>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</si>
  <si>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</si>
  <si>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</si>
  <si>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</si>
  <si>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</si>
  <si>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</si>
  <si>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</si>
  <si>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</si>
  <si>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</si>
  <si>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</si>
  <si>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</si>
  <si>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</si>
  <si>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</si>
  <si>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</si>
  <si>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</si>
  <si>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</si>
  <si>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</si>
  <si>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</si>
  <si>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</si>
  <si>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</si>
  <si>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</si>
  <si>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</si>
  <si>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</si>
  <si>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</si>
  <si>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</si>
  <si>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</si>
  <si>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</si>
  <si>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</si>
  <si>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</si>
  <si>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</si>
  <si>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</si>
  <si>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</si>
  <si>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</si>
  <si>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</si>
  <si>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</si>
  <si>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</si>
  <si>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</si>
  <si>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</si>
  <si>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</si>
  <si>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</si>
  <si>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</si>
  <si>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</si>
  <si>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</si>
  <si>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</si>
  <si>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</si>
  <si>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</si>
  <si>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</si>
  <si>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</si>
  <si>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</si>
  <si>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</si>
  <si>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</si>
  <si>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</si>
  <si>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</si>
  <si>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</si>
  <si>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</si>
  <si>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</si>
  <si>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</si>
  <si>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</si>
  <si>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</si>
  <si>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</si>
  <si>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</si>
  <si>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</si>
  <si>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</si>
  <si>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</si>
  <si>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</si>
  <si>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</si>
  <si>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</si>
  <si>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</si>
  <si>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</si>
  <si>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</si>
  <si>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</si>
  <si>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</si>
  <si>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</si>
  <si>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</si>
  <si>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</si>
  <si>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</si>
  <si>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</si>
  <si>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</si>
  <si>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</si>
  <si>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</si>
  <si>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</si>
  <si>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</si>
  <si>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</si>
  <si>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</si>
  <si>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</si>
  <si>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</si>
  <si>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</si>
  <si>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</si>
  <si>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</si>
  <si>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</si>
  <si>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</si>
  <si>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</si>
  <si>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</si>
  <si>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</si>
  <si>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</si>
  <si>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</si>
  <si>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</si>
  <si>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</si>
  <si>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</si>
  <si>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</si>
  <si>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</si>
  <si>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</si>
  <si>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</si>
  <si>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</si>
  <si>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</si>
  <si>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</si>
  <si>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</si>
  <si>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</si>
  <si>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</si>
  <si>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</si>
  <si>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</si>
  <si>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</si>
  <si>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</si>
  <si>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</si>
  <si>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</si>
  <si>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</si>
  <si>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</si>
  <si>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</si>
  <si>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</si>
  <si>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</si>
  <si>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</si>
  <si>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</si>
  <si>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</si>
  <si>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</si>
  <si>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</si>
  <si>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</si>
  <si>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</si>
  <si>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</si>
  <si>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</si>
  <si>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</si>
  <si>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</si>
  <si>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</si>
  <si>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</si>
  <si>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</si>
  <si>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</si>
  <si>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</si>
  <si>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</si>
  <si>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</si>
  <si>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</si>
  <si>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</si>
  <si>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</si>
  <si>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</si>
  <si>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</si>
  <si>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</si>
  <si>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</si>
  <si>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</si>
  <si>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</si>
  <si>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</si>
  <si>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</si>
  <si>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</si>
  <si>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</si>
  <si>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</si>
  <si>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</si>
  <si>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</si>
  <si>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</si>
  <si>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</si>
  <si>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</si>
  <si>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</si>
  <si>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</si>
  <si>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</si>
  <si>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</si>
  <si>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</si>
  <si>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</si>
  <si>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</si>
  <si>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</si>
  <si>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</si>
  <si>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</si>
  <si>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</si>
  <si>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</si>
  <si>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</si>
  <si>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</si>
  <si>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</si>
  <si>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</si>
  <si>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</si>
  <si>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</si>
  <si>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</si>
  <si>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</si>
  <si>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</si>
  <si>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</si>
  <si>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</si>
  <si>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</si>
  <si>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</si>
  <si>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</si>
  <si>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</si>
  <si>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</si>
  <si>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</si>
  <si>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</si>
  <si>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</si>
  <si>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</si>
  <si>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</si>
  <si>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</si>
  <si>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</si>
  <si>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</si>
  <si>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</si>
  <si>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</si>
  <si>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</si>
  <si>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</si>
  <si>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</si>
  <si>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</si>
  <si>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</si>
  <si>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</si>
  <si>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</si>
  <si>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</si>
  <si>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</si>
  <si>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</si>
  <si>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</si>
  <si>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</si>
  <si>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</si>
  <si>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</si>
  <si>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</si>
  <si>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</si>
  <si>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</si>
  <si>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</si>
  <si>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</si>
  <si>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</si>
  <si>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</si>
  <si>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</si>
  <si>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</si>
  <si>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</si>
  <si>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</si>
  <si>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</si>
  <si>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</si>
  <si>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</si>
  <si>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</si>
  <si>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</si>
  <si>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</si>
  <si>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</si>
  <si>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</si>
  <si>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</si>
  <si>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</si>
  <si>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</si>
  <si>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</si>
  <si>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</si>
  <si>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</si>
  <si>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</si>
  <si>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</si>
  <si>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</si>
  <si>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</si>
  <si>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</si>
  <si>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</si>
  <si>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</si>
  <si>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</si>
  <si>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</si>
  <si>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</si>
  <si>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</si>
  <si>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</si>
  <si>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</si>
  <si>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</si>
  <si>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</si>
  <si>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</si>
  <si>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</si>
  <si>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</si>
  <si>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</si>
  <si>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</si>
  <si>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</si>
  <si>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</si>
  <si>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</si>
  <si>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</si>
  <si>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</si>
  <si>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</si>
  <si>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</si>
  <si>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</si>
  <si>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</si>
  <si>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</si>
  <si>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</si>
  <si>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</si>
  <si>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</si>
  <si>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</si>
  <si>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</si>
  <si>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</si>
  <si>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</si>
  <si>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</si>
  <si>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</si>
  <si>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</si>
  <si>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</si>
  <si>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</si>
  <si>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</si>
  <si>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</si>
  <si>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</si>
  <si>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</si>
  <si>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</si>
  <si>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</si>
  <si>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</si>
  <si>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</si>
  <si>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</si>
  <si>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</si>
  <si>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</si>
  <si>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</si>
  <si>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</si>
  <si>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</si>
  <si>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</si>
  <si>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</si>
  <si>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</si>
  <si>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</si>
  <si>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</si>
  <si>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</si>
  <si>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</si>
  <si>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</si>
  <si>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</si>
  <si>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</si>
  <si>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</si>
  <si>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</si>
  <si>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</si>
  <si>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</si>
  <si>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</si>
  <si>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</si>
  <si>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</si>
  <si>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</si>
  <si>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</si>
  <si>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</si>
  <si>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</si>
  <si>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</si>
  <si>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</si>
  <si>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</si>
  <si>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</si>
  <si>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</si>
  <si>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</si>
  <si>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</si>
  <si>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</si>
  <si>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</si>
  <si>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</si>
  <si>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</si>
  <si>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</si>
  <si>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</si>
  <si>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</si>
  <si>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</si>
  <si>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</si>
  <si>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</si>
  <si>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</si>
  <si>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</si>
  <si>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</si>
  <si>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</si>
  <si>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</si>
  <si>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</si>
  <si>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</si>
  <si>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</si>
  <si>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</si>
  <si>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</si>
  <si>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</si>
  <si>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</si>
  <si>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</si>
  <si>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</si>
  <si>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</si>
  <si>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</si>
  <si>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</si>
  <si>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</si>
  <si>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</si>
  <si>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</si>
  <si>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</si>
  <si>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</si>
  <si>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</si>
  <si>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</si>
  <si>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</si>
  <si>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</si>
  <si>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</si>
  <si>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</si>
  <si>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</si>
  <si>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</si>
  <si>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</si>
  <si>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</si>
  <si>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</si>
  <si>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</si>
  <si>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</si>
  <si>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</si>
  <si>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</si>
  <si>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</si>
  <si>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</si>
  <si>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</si>
  <si>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</si>
  <si>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</si>
  <si>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</si>
  <si>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</si>
  <si>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</si>
  <si>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</si>
  <si>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</si>
  <si>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</si>
  <si>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</si>
  <si>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</si>
  <si>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</si>
  <si>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</si>
  <si>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</si>
  <si>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</si>
  <si>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</si>
  <si>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</si>
  <si>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</si>
  <si>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</si>
  <si>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</si>
  <si>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</si>
  <si>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</si>
  <si>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</si>
  <si>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</si>
  <si>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</si>
  <si>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</si>
  <si>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</si>
  <si>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</si>
  <si>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</si>
  <si>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</si>
  <si>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</si>
  <si>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</si>
  <si>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</si>
  <si>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</si>
  <si>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</si>
  <si>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</si>
  <si>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</si>
  <si>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</si>
  <si>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</si>
  <si>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</si>
  <si>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</si>
  <si>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</si>
  <si>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</si>
  <si>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</si>
  <si>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</si>
  <si>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</si>
  <si>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</si>
  <si>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</si>
  <si>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</si>
  <si>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</si>
  <si>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</si>
  <si>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</si>
  <si>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</si>
  <si>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</si>
  <si>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</si>
  <si>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</si>
  <si>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</si>
  <si>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</si>
  <si>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</si>
  <si>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</si>
  <si>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</si>
  <si>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</si>
  <si>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</si>
  <si>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</si>
  <si>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</si>
  <si>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</si>
  <si>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</si>
  <si>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</si>
  <si>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</si>
  <si>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</si>
  <si>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</si>
  <si>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</si>
  <si>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</si>
  <si>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</si>
  <si>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</si>
  <si>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</si>
  <si>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</si>
  <si>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</si>
  <si>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</si>
  <si>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</si>
  <si>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</si>
  <si>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</si>
  <si>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</si>
  <si>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</si>
  <si>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</si>
  <si>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</si>
  <si>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</si>
  <si>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</si>
  <si>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</si>
  <si>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</si>
  <si>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</si>
  <si>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</si>
  <si>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</si>
  <si>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</si>
  <si>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</si>
  <si>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</si>
  <si>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</si>
  <si>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</si>
  <si>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</si>
  <si>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</si>
  <si>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</si>
  <si>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</si>
  <si>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</si>
  <si>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</si>
  <si>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</si>
  <si>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</si>
  <si>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</si>
  <si>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</si>
  <si>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</si>
  <si>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</si>
  <si>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</si>
  <si>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</si>
  <si>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</si>
  <si>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</si>
  <si>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</si>
  <si>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</si>
  <si>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</si>
  <si>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</si>
  <si>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</si>
  <si>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</si>
  <si>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</si>
  <si>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</si>
  <si>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</si>
  <si>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</si>
  <si>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</si>
  <si>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</si>
  <si>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</si>
  <si>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</si>
  <si>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</si>
  <si>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</si>
  <si>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</si>
  <si>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</si>
  <si>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</si>
  <si>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</si>
  <si>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</si>
  <si>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</si>
  <si>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</si>
  <si>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</si>
  <si>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</si>
  <si>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</si>
  <si>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</si>
  <si>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</si>
  <si>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</si>
  <si>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</si>
  <si>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</si>
  <si>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</si>
  <si>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</si>
  <si>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</si>
  <si>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</si>
  <si>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</si>
  <si>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</si>
  <si>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</si>
  <si>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</si>
  <si>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</si>
  <si>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</si>
  <si>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</si>
  <si>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</si>
  <si>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</si>
  <si>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</si>
  <si>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</si>
  <si>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</si>
  <si>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</si>
  <si>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</si>
  <si>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</si>
  <si>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</si>
  <si>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</si>
  <si>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</si>
  <si>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</si>
  <si>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</si>
  <si>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</si>
  <si>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</si>
  <si>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</si>
  <si>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</si>
  <si>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</si>
  <si>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</si>
  <si>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</si>
  <si>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</si>
  <si>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</si>
  <si>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</si>
  <si>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</si>
  <si>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</si>
  <si>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</si>
  <si>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</si>
  <si>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</si>
  <si>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</si>
  <si>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</si>
  <si>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</si>
  <si>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</si>
  <si>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</si>
  <si>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</si>
  <si>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</si>
  <si>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</si>
  <si>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</si>
  <si>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</si>
  <si>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</si>
  <si>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</si>
  <si>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</si>
  <si>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</si>
  <si>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</si>
  <si>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</si>
  <si>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</si>
  <si>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</si>
  <si>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</si>
  <si>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</si>
  <si>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</si>
  <si>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</si>
  <si>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</si>
  <si>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</si>
  <si>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</si>
  <si>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</si>
  <si>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</si>
  <si>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</si>
  <si>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</si>
  <si>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</si>
  <si>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</si>
  <si>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</si>
  <si>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</si>
  <si>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</si>
  <si>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</si>
  <si>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</si>
  <si>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</si>
  <si>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</si>
  <si>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</si>
  <si>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</si>
  <si>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</si>
  <si>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</si>
  <si>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</si>
  <si>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</si>
  <si>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</si>
  <si>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</si>
  <si>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</si>
  <si>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</si>
  <si>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</si>
  <si>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</si>
  <si>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</si>
  <si>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</si>
  <si>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</si>
  <si>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</si>
  <si>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</si>
  <si>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</si>
  <si>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</si>
  <si>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</si>
  <si>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</si>
  <si>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</si>
  <si>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</si>
  <si>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</si>
  <si>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</si>
  <si>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</si>
  <si>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</si>
  <si>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</si>
  <si>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</si>
  <si>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</si>
  <si>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</si>
  <si>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</si>
  <si>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</si>
  <si>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</si>
  <si>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</si>
  <si>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</si>
  <si>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</si>
  <si>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</si>
  <si>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</si>
  <si>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</si>
  <si>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</si>
  <si>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</si>
  <si>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</si>
  <si>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</si>
  <si>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</si>
  <si>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</si>
  <si>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</si>
  <si>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</si>
  <si>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</si>
  <si>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</si>
  <si>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</si>
  <si>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</si>
  <si>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</si>
  <si>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</si>
  <si>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</si>
  <si>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</si>
  <si>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</si>
  <si>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</si>
  <si>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</si>
  <si>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</si>
  <si>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</si>
  <si>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</si>
  <si>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</si>
  <si>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</si>
  <si>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</si>
  <si>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</si>
  <si>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</si>
  <si>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</si>
  <si>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</si>
  <si>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</si>
  <si>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</si>
  <si>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</si>
  <si>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</si>
  <si>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</si>
  <si>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</si>
  <si>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</si>
  <si>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</si>
  <si>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</si>
  <si>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</si>
  <si>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</si>
  <si>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</si>
  <si>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</si>
  <si>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</si>
  <si>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</si>
  <si>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</si>
  <si>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</si>
  <si>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</si>
  <si>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</si>
  <si>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</si>
  <si>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</si>
  <si>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</si>
  <si>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</si>
  <si>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</si>
  <si>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</si>
  <si>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</si>
  <si>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</si>
  <si>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</si>
  <si>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</si>
  <si>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</si>
  <si>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</si>
  <si>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</si>
  <si>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</si>
  <si>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</si>
  <si>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</si>
  <si>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</si>
  <si>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</si>
  <si>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</si>
  <si>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</si>
  <si>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</si>
  <si>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</si>
  <si>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</si>
  <si>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</si>
  <si>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</si>
  <si>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</si>
  <si>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</si>
  <si>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</si>
  <si>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</si>
  <si>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</si>
  <si>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</si>
  <si>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</si>
  <si>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</si>
  <si>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</si>
  <si>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</si>
  <si>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</si>
  <si>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</si>
  <si>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</si>
  <si>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</si>
  <si>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</si>
  <si>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</si>
  <si>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</si>
  <si>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</si>
  <si>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</si>
  <si>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</si>
  <si>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</si>
  <si>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</si>
  <si>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</si>
  <si>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</si>
  <si>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</si>
  <si>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</si>
  <si>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</si>
  <si>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</si>
  <si>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</si>
  <si>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</si>
  <si>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</si>
  <si>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</si>
  <si>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</si>
  <si>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</si>
  <si>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</si>
  <si>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</si>
  <si>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</si>
  <si>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</si>
  <si>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</si>
  <si>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</si>
  <si>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</si>
  <si>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</si>
  <si>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</si>
  <si>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</si>
  <si>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</si>
  <si>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</si>
  <si>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</si>
  <si>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</si>
  <si>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</si>
  <si>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</si>
  <si>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</si>
  <si>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</si>
  <si>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</si>
  <si>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</si>
  <si>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</si>
  <si>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</si>
  <si>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</si>
  <si>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</si>
  <si>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</si>
  <si>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</si>
  <si>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</si>
  <si>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</si>
  <si>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</si>
  <si>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</si>
  <si>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</si>
  <si>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</si>
  <si>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</si>
  <si>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</si>
  <si>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</si>
  <si>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</si>
  <si>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</si>
  <si>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</si>
  <si>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</si>
  <si>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</si>
  <si>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</si>
  <si>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</si>
  <si>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</si>
  <si>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</si>
  <si>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</si>
  <si>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</si>
  <si>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</si>
  <si>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</si>
  <si>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</si>
  <si>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</si>
  <si>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</si>
  <si>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</si>
  <si>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</si>
  <si>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</si>
  <si>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</si>
  <si>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</si>
  <si>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</si>
  <si>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</si>
  <si>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</si>
  <si>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</si>
  <si>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</si>
  <si>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</si>
  <si>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</si>
  <si>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</si>
  <si>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</si>
  <si>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</si>
  <si>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</si>
  <si>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</si>
  <si>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</si>
  <si>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</si>
  <si>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</si>
  <si>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</si>
  <si>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</si>
  <si>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</si>
  <si>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</si>
  <si>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</si>
  <si>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</si>
  <si>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</si>
  <si>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</si>
  <si>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</si>
  <si>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</si>
  <si>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</si>
  <si>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</si>
  <si>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</si>
  <si>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</si>
  <si>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</si>
  <si>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</si>
  <si>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</si>
  <si>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</si>
  <si>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</si>
  <si>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</si>
  <si>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</si>
  <si>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</si>
  <si>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</si>
  <si>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</si>
  <si>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</si>
  <si>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</si>
  <si>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</si>
  <si>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</si>
  <si>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</si>
  <si>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</si>
  <si>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</si>
  <si>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</si>
  <si>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</si>
  <si>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</si>
  <si>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</si>
  <si>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</si>
  <si>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</si>
  <si>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</si>
  <si>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</si>
  <si>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</si>
  <si>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</si>
  <si>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</si>
  <si>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</si>
  <si>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</si>
  <si>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</si>
  <si>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</si>
  <si>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</si>
  <si>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</si>
  <si>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</si>
  <si>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</si>
  <si>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</si>
  <si>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</si>
  <si>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</si>
  <si>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</si>
  <si>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</si>
  <si>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</si>
  <si>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</si>
  <si>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</si>
  <si>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</si>
  <si>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</si>
  <si>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</si>
  <si>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</si>
  <si>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</si>
  <si>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</si>
  <si>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</si>
  <si>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</si>
  <si>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</si>
  <si>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</si>
  <si>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</si>
  <si>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</si>
  <si>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</si>
  <si>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</si>
  <si>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</si>
  <si>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</si>
  <si>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</si>
  <si>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</si>
  <si>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</si>
  <si>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</si>
  <si>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</si>
  <si>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</si>
  <si>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</si>
  <si>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</si>
  <si>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</si>
  <si>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</si>
  <si>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</si>
  <si>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</si>
  <si>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</si>
  <si>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</si>
  <si>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</si>
  <si>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</si>
  <si>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</si>
  <si>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</si>
  <si>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</si>
  <si>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</si>
  <si>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</si>
  <si>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</si>
  <si>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</si>
  <si>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</si>
  <si>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</si>
  <si>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</si>
  <si>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</si>
  <si>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</si>
  <si>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</si>
  <si>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</si>
  <si>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</si>
  <si>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</si>
  <si>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</si>
  <si>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</si>
  <si>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</si>
  <si>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</si>
  <si>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</si>
  <si>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</si>
  <si>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</si>
  <si>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</si>
  <si>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</si>
  <si>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</si>
  <si>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</si>
  <si>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</si>
  <si>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</si>
  <si>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</si>
  <si>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</si>
  <si>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</si>
  <si>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</si>
  <si>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</si>
  <si>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</si>
  <si>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</si>
  <si>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</si>
  <si>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</si>
  <si>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</si>
  <si>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</si>
  <si>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</si>
  <si>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</si>
  <si>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</si>
  <si>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</si>
  <si>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</si>
  <si>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</si>
  <si>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</si>
  <si>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</si>
  <si>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</si>
  <si>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</si>
  <si>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</si>
  <si>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</si>
  <si>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</si>
  <si>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</si>
  <si>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</si>
  <si>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</si>
  <si>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</si>
  <si>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</si>
  <si>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</si>
  <si>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</si>
  <si>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</si>
  <si>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</si>
  <si>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</si>
  <si>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</si>
  <si>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</si>
  <si>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</si>
  <si>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</si>
  <si>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</si>
  <si>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</si>
  <si>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</si>
  <si>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</si>
  <si>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</si>
  <si>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</si>
  <si>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</si>
  <si>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</si>
  <si>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</si>
  <si>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</si>
  <si>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</si>
  <si>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</si>
  <si>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</si>
  <si>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</si>
  <si>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</si>
  <si>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</si>
  <si>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</si>
  <si>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</si>
  <si>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</si>
  <si>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</si>
  <si>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</si>
  <si>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</si>
  <si>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</si>
  <si>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</si>
  <si>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</si>
  <si>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</si>
  <si>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</si>
  <si>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</si>
  <si>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</si>
  <si>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</si>
  <si>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</si>
  <si>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</si>
  <si>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</si>
  <si>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</si>
  <si>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</si>
  <si>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</si>
  <si>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</si>
  <si>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</si>
  <si>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</si>
  <si>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</si>
  <si>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</si>
  <si>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</si>
  <si>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</si>
  <si>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</si>
  <si>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</si>
  <si>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</si>
  <si>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</si>
  <si>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</si>
  <si>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</si>
  <si>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</si>
  <si>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</si>
  <si>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</si>
  <si>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</si>
  <si>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</si>
  <si>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</si>
  <si>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</si>
  <si>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</si>
  <si>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</si>
  <si>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</si>
  <si>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</si>
  <si>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</si>
  <si>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</si>
  <si>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</si>
  <si>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</si>
  <si>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</si>
  <si>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</si>
  <si>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</si>
  <si>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</si>
  <si>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</si>
  <si>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</si>
  <si>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</si>
  <si>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</si>
  <si>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</si>
  <si>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</si>
  <si>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</si>
  <si>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</si>
  <si>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</si>
  <si>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</si>
  <si>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</si>
  <si>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</si>
  <si>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</si>
  <si>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</si>
  <si>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</si>
  <si>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</si>
  <si>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</si>
  <si>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</si>
  <si>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</si>
  <si>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</si>
  <si>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</si>
  <si>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</si>
  <si>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</si>
  <si>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</si>
  <si>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</si>
  <si>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</si>
  <si>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</si>
  <si>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</si>
  <si>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</si>
  <si>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</si>
  <si>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</si>
  <si>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</si>
  <si>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</si>
  <si>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</si>
  <si>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</si>
  <si>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</si>
  <si>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</si>
  <si>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</si>
  <si>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</si>
  <si>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</si>
  <si>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</si>
  <si>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</si>
  <si>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</si>
  <si>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</si>
  <si>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</si>
  <si>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</si>
  <si>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</si>
  <si>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</si>
  <si>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</si>
  <si>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</si>
  <si>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</si>
  <si>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</si>
  <si>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</si>
  <si>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</si>
  <si>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</si>
  <si>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</si>
  <si>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</si>
  <si>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</si>
  <si>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</si>
  <si>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</si>
  <si>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</si>
  <si>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</si>
  <si>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</si>
  <si>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</si>
  <si>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</si>
  <si>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</si>
  <si>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</si>
  <si>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</si>
  <si>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</si>
  <si>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</si>
  <si>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</si>
  <si>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</si>
  <si>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</si>
  <si>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</si>
  <si>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</si>
  <si>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</si>
  <si>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</si>
  <si>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</si>
  <si>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</si>
  <si>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</si>
  <si>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</si>
  <si>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</si>
  <si>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</si>
  <si>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</si>
  <si>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</si>
  <si>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</si>
  <si>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</si>
  <si>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</si>
  <si>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</si>
  <si>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</si>
  <si>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</si>
  <si>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</si>
  <si>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</si>
  <si>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</si>
  <si>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</si>
  <si>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</si>
  <si>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</si>
  <si>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</si>
  <si>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</si>
  <si>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</si>
  <si>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</si>
  <si>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</si>
  <si>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</si>
  <si>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</si>
  <si>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</si>
  <si>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</si>
  <si>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</si>
  <si>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</si>
  <si>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</si>
  <si>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</si>
  <si>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</si>
  <si>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</si>
  <si>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</si>
  <si>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</si>
  <si>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</si>
  <si>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</si>
  <si>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</si>
  <si>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</si>
  <si>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</si>
  <si>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</si>
  <si>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</si>
  <si>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</si>
  <si>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</si>
  <si>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</si>
  <si>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</si>
  <si>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</si>
  <si>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</si>
  <si>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</si>
  <si>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</si>
  <si>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</si>
  <si>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</si>
  <si>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</si>
  <si>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</si>
  <si>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</si>
  <si>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</si>
  <si>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</si>
  <si>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</si>
  <si>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</si>
  <si>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</si>
  <si>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</si>
  <si>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</si>
  <si>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</si>
  <si>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</si>
  <si>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</si>
  <si>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</si>
  <si>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</si>
  <si>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</si>
  <si>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</si>
  <si>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</si>
  <si>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</si>
  <si>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</si>
  <si>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</si>
  <si>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</si>
  <si>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</si>
  <si>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</si>
  <si>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</si>
  <si>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</si>
  <si>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</si>
  <si>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</si>
  <si>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</si>
  <si>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</si>
  <si>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</si>
  <si>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</si>
  <si>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</si>
  <si>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</si>
  <si>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</si>
  <si>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</si>
  <si>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</si>
  <si>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</si>
  <si>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</si>
  <si>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</si>
  <si>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</si>
  <si>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</si>
  <si>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</si>
  <si>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</si>
  <si>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</si>
  <si>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</si>
  <si>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</si>
  <si>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</si>
  <si>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</si>
  <si>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</si>
  <si>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</si>
  <si>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</si>
  <si>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</si>
  <si>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</si>
  <si>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</si>
  <si>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</si>
  <si>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</si>
  <si>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</si>
  <si>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</si>
  <si>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</si>
  <si>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</si>
  <si>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</si>
  <si>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</si>
  <si>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</si>
  <si>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</si>
  <si>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</si>
  <si>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</si>
  <si>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</si>
  <si>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</si>
  <si>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</si>
  <si>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</si>
  <si>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</si>
  <si>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</si>
  <si>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</si>
  <si>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</si>
  <si>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</si>
  <si>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</si>
  <si>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</si>
  <si>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</si>
  <si>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</si>
  <si>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</si>
  <si>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</si>
  <si>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</si>
  <si>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</si>
  <si>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</si>
  <si>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</si>
  <si>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</si>
  <si>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</si>
  <si>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</si>
  <si>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</si>
  <si>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</si>
  <si>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</si>
  <si>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</si>
  <si>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</si>
  <si>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</si>
  <si>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</si>
  <si>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</si>
  <si>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</si>
  <si>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</si>
  <si>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</si>
  <si>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</si>
  <si>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</si>
  <si>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</si>
  <si>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</si>
  <si>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</si>
  <si>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</si>
  <si>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</si>
  <si>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</si>
  <si>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</si>
  <si>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</si>
  <si>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</si>
  <si>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</si>
  <si>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</si>
  <si>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</si>
  <si>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</si>
  <si>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</si>
  <si>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</si>
  <si>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</si>
  <si>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</si>
  <si>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</si>
  <si>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</si>
  <si>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</si>
  <si>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</si>
  <si>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</si>
  <si>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</si>
  <si>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</si>
  <si>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</si>
  <si>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</si>
  <si>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</si>
  <si>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</si>
  <si>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</si>
  <si>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</si>
  <si>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</si>
  <si>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</si>
  <si>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</si>
  <si>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</si>
  <si>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</si>
  <si>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</si>
  <si>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</si>
  <si>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</si>
  <si>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</si>
  <si>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</si>
  <si>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</si>
  <si>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</si>
  <si>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</si>
  <si>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</si>
  <si>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</si>
  <si>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</si>
  <si>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</si>
  <si>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</si>
  <si>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</si>
  <si>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</si>
  <si>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</si>
  <si>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</si>
  <si>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</si>
  <si>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</si>
  <si>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</si>
  <si>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</si>
  <si>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</si>
  <si>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</si>
  <si>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</si>
  <si>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</si>
  <si>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</si>
  <si>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</si>
  <si>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</si>
  <si>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</si>
  <si>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</si>
  <si>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</si>
  <si>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</si>
  <si>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</si>
  <si>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</si>
  <si>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</si>
  <si>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</si>
  <si>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</si>
  <si>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</si>
  <si>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</si>
  <si>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</si>
  <si>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</si>
  <si>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</si>
  <si>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</si>
  <si>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</si>
  <si>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</si>
  <si>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</si>
  <si>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</si>
  <si>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</si>
  <si>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</si>
  <si>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</si>
  <si>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</si>
  <si>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</si>
  <si>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</si>
  <si>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</si>
  <si>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</si>
  <si>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</si>
  <si>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</si>
  <si>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</si>
  <si>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</si>
  <si>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</si>
  <si>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</si>
  <si>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</si>
  <si>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</si>
  <si>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</si>
  <si>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</si>
  <si>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</si>
  <si>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</si>
  <si>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</si>
  <si>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</si>
  <si>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</si>
  <si>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</si>
  <si>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</si>
  <si>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</si>
  <si>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</si>
  <si>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</si>
  <si>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</si>
  <si>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</si>
  <si>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</si>
  <si>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</si>
  <si>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</si>
  <si>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</si>
  <si>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</si>
  <si>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</si>
  <si>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</si>
  <si>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</si>
  <si>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</si>
  <si>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</si>
  <si>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</si>
  <si>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</si>
  <si>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</si>
  <si>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</si>
  <si>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</si>
  <si>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</si>
  <si>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</si>
  <si>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</si>
  <si>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</si>
  <si>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</si>
  <si>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</si>
  <si>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</si>
  <si>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</si>
  <si>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</si>
  <si>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</si>
  <si>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</si>
  <si>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</si>
  <si>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</si>
  <si>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</si>
  <si>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</si>
  <si>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</si>
  <si>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</si>
  <si>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</si>
  <si>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</si>
  <si>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</si>
  <si>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</si>
  <si>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</si>
  <si>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</si>
  <si>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</si>
  <si>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</si>
  <si>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</si>
  <si>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</si>
  <si>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</si>
  <si>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</si>
  <si>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</si>
  <si>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</si>
  <si>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</si>
  <si>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</si>
  <si>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</si>
  <si>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</si>
  <si>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</si>
  <si>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</si>
  <si>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</si>
  <si>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</si>
  <si>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</si>
  <si>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</si>
  <si>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</si>
  <si>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</si>
  <si>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</si>
  <si>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</si>
  <si>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</si>
  <si>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</si>
  <si>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</si>
  <si>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</si>
  <si>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</si>
  <si>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</si>
  <si>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</si>
  <si>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</si>
  <si>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</si>
  <si>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</si>
  <si>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</si>
  <si>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</si>
  <si>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</si>
  <si>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</si>
  <si>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</si>
  <si>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</si>
  <si>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</si>
  <si>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</si>
  <si>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</si>
  <si>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</si>
  <si>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</si>
  <si>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</si>
  <si>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</si>
  <si>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</si>
  <si>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</si>
  <si>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</si>
  <si>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</si>
  <si>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</si>
  <si>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</si>
  <si>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</si>
  <si>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</si>
  <si>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</si>
  <si>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</si>
  <si>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</si>
  <si>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</si>
  <si>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</si>
  <si>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</si>
  <si>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</si>
  <si>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</si>
  <si>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</si>
  <si>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</si>
  <si>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</si>
  <si>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</si>
  <si>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</si>
  <si>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</si>
  <si>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</si>
  <si>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</si>
  <si>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</si>
  <si>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</si>
  <si>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</si>
  <si>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</si>
  <si>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</si>
  <si>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</si>
  <si>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</si>
  <si>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</si>
  <si>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</si>
  <si>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</si>
  <si>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</si>
  <si>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</si>
  <si>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</si>
  <si>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</si>
  <si>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</si>
  <si>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</si>
  <si>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</si>
  <si>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</si>
  <si>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</si>
  <si>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</si>
  <si>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</si>
  <si>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</si>
  <si>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</si>
  <si>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</si>
  <si>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</si>
  <si>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</si>
  <si>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</si>
  <si>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</si>
  <si>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</si>
  <si>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</si>
  <si>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</si>
  <si>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</si>
  <si>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</si>
  <si>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</si>
  <si>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</si>
  <si>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</si>
  <si>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</si>
  <si>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</si>
  <si>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</si>
  <si>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</si>
  <si>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</si>
  <si>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</si>
  <si>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</si>
  <si>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</si>
  <si>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</si>
  <si>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</si>
  <si>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</si>
  <si>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</si>
  <si>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</si>
  <si>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</si>
  <si>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</si>
  <si>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</si>
  <si>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</si>
  <si>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</si>
  <si>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</si>
  <si>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</si>
  <si>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</si>
  <si>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</si>
  <si>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</si>
  <si>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</si>
  <si>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</si>
  <si>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</si>
  <si>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</si>
  <si>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</si>
  <si>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</si>
  <si>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</si>
  <si>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</si>
  <si>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</si>
  <si>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</si>
  <si>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</si>
  <si>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</si>
  <si>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</si>
  <si>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</si>
  <si>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</si>
  <si>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</si>
  <si>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</si>
  <si>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</si>
  <si>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</si>
  <si>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</si>
  <si>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</si>
  <si>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</si>
  <si>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</si>
  <si>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</si>
  <si>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</si>
  <si>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</si>
  <si>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</si>
  <si>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</si>
  <si>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</si>
  <si>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</si>
  <si>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</si>
  <si>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</si>
  <si>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</si>
  <si>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</si>
  <si>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</si>
  <si>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</si>
  <si>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</si>
  <si>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</si>
  <si>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</si>
  <si>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</si>
  <si>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</si>
  <si>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</si>
  <si>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</si>
  <si>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</si>
  <si>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</si>
  <si>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</si>
  <si>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</si>
  <si>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</si>
  <si>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</si>
  <si>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</si>
  <si>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</si>
  <si>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</si>
  <si>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</si>
  <si>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</si>
  <si>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</si>
  <si>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</si>
  <si>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</si>
  <si>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</si>
  <si>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</si>
  <si>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</si>
  <si>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</si>
  <si>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</si>
  <si>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</si>
  <si>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</si>
  <si>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</si>
  <si>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</si>
  <si>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</si>
  <si>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</si>
  <si>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</si>
  <si>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</si>
  <si>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</si>
  <si>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</si>
  <si>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</si>
  <si>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</si>
  <si>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</si>
  <si>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</si>
  <si>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</si>
  <si>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</si>
  <si>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</si>
  <si>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</si>
  <si>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</si>
  <si>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</si>
  <si>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</si>
  <si>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</si>
  <si>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</si>
  <si>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</si>
  <si>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</si>
  <si>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</si>
  <si>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</si>
  <si>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</si>
  <si>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</si>
  <si>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</si>
  <si>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</si>
  <si>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</si>
  <si>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</si>
  <si>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</si>
  <si>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</si>
  <si>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</si>
  <si>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</si>
  <si>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</si>
  <si>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</si>
  <si>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</si>
  <si>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</si>
  <si>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</si>
  <si>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</si>
  <si>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</si>
  <si>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</si>
  <si>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</si>
  <si>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</si>
  <si>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</si>
  <si>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</si>
  <si>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</si>
  <si>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</si>
  <si>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</si>
  <si>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</si>
  <si>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</si>
  <si>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</si>
  <si>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</si>
  <si>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</si>
  <si>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</si>
  <si>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</si>
  <si>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</si>
  <si>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</si>
  <si>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</si>
  <si>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</si>
  <si>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</si>
  <si>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</si>
  <si>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</si>
  <si>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</si>
  <si>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</si>
  <si>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</si>
  <si>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</si>
  <si>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</si>
  <si>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</si>
  <si>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</si>
  <si>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</si>
  <si>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</si>
  <si>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</si>
  <si>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</si>
  <si>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</si>
  <si>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</si>
  <si>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</si>
  <si>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</si>
  <si>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</si>
  <si>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</si>
  <si>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</si>
  <si>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</si>
  <si>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</si>
  <si>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</si>
  <si>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</si>
  <si>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</si>
  <si>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</si>
  <si>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</si>
  <si>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</si>
  <si>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</si>
  <si>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</si>
  <si>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</si>
  <si>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</si>
  <si>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</si>
  <si>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</si>
  <si>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</si>
  <si>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</si>
  <si>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</si>
  <si>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</si>
  <si>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</si>
  <si>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</si>
  <si>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</si>
  <si>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</si>
  <si>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</si>
  <si>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</si>
  <si>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</si>
  <si>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</si>
  <si>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</si>
  <si>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</si>
  <si>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</si>
  <si>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</si>
  <si>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</si>
  <si>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</si>
  <si>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</si>
  <si>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</si>
  <si>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</si>
  <si>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</si>
  <si>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</si>
  <si>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</si>
  <si>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</si>
  <si>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</si>
  <si>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</si>
  <si>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</si>
  <si>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</si>
  <si>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</si>
  <si>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</si>
  <si>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</si>
  <si>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</si>
  <si>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</si>
  <si>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</si>
  <si>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</si>
  <si>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</si>
  <si>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</si>
  <si>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</si>
  <si>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</si>
  <si>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</si>
  <si>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</si>
  <si>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</si>
  <si>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</si>
  <si>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</si>
  <si>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</si>
  <si>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</si>
  <si>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</si>
  <si>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</si>
  <si>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</si>
  <si>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</si>
  <si>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</si>
  <si>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</si>
  <si>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</si>
  <si>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</si>
  <si>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</si>
  <si>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</si>
  <si>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</si>
  <si>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</si>
  <si>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</si>
  <si>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</si>
  <si>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</si>
  <si>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</si>
  <si>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</si>
  <si>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</si>
  <si>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</si>
  <si>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</si>
  <si>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</si>
  <si>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</si>
  <si>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</si>
  <si>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</si>
  <si>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</si>
  <si>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</si>
  <si>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</si>
  <si>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</si>
  <si>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</si>
  <si>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</si>
  <si>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</si>
  <si>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</si>
  <si>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</si>
  <si>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</si>
  <si>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</si>
  <si>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</si>
  <si>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</si>
  <si>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</si>
  <si>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</si>
  <si>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</si>
  <si>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</si>
  <si>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</si>
  <si>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</si>
  <si>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</si>
  <si>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</si>
  <si>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</si>
  <si>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</si>
  <si>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</si>
  <si>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</si>
  <si>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</si>
  <si>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</si>
  <si>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</si>
  <si>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</si>
  <si>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</si>
  <si>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</si>
  <si>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</si>
  <si>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</si>
  <si>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</si>
  <si>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</si>
  <si>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</si>
  <si>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</si>
  <si>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</si>
  <si>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</si>
  <si>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</si>
  <si>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</si>
  <si>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</si>
  <si>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</si>
  <si>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</si>
  <si>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</si>
  <si>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</si>
  <si>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</si>
  <si>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</si>
  <si>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</si>
  <si>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</si>
  <si>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</si>
  <si>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</si>
  <si>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</si>
  <si>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</si>
  <si>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</si>
  <si>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</si>
  <si>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</si>
  <si>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</si>
  <si>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</si>
  <si>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</si>
  <si>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</si>
  <si>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</si>
  <si>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</si>
  <si>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</si>
  <si>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</si>
  <si>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</si>
  <si>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</si>
  <si>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</si>
  <si>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</si>
  <si>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</si>
  <si>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</si>
  <si>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</si>
  <si>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</si>
  <si>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</si>
  <si>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</si>
  <si>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</si>
  <si>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</si>
  <si>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</si>
  <si>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</si>
  <si>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</si>
  <si>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</si>
  <si>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</si>
  <si>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</si>
  <si>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</si>
  <si>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</si>
  <si>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</si>
  <si>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</si>
  <si>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</si>
  <si>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</si>
  <si>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</si>
  <si>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</si>
  <si>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</si>
  <si>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</si>
  <si>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</si>
  <si>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</si>
  <si>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</si>
  <si>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</si>
  <si>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</si>
  <si>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</si>
  <si>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</si>
  <si>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</si>
  <si>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</si>
  <si>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</si>
  <si>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</si>
  <si>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</si>
  <si>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</si>
  <si>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</si>
  <si>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</si>
  <si>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</si>
  <si>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</si>
  <si>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</si>
  <si>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</si>
  <si>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</si>
  <si>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</si>
  <si>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</si>
  <si>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</si>
  <si>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</si>
  <si>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</si>
  <si>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</si>
  <si>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</si>
  <si>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</si>
  <si>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</si>
  <si>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</si>
  <si>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</si>
  <si>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</si>
  <si>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</si>
  <si>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</si>
  <si>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</si>
  <si>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</si>
  <si>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</si>
  <si>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</si>
  <si>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</si>
  <si>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</si>
  <si>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</si>
  <si>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</si>
  <si>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</si>
  <si>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</si>
  <si>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</si>
  <si>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</si>
  <si>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</si>
  <si>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</si>
  <si>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</si>
  <si>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</si>
  <si>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</si>
  <si>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</si>
  <si>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</si>
  <si>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</si>
  <si>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</si>
  <si>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</si>
  <si>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</si>
  <si>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</si>
  <si>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</si>
  <si>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</si>
  <si>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</si>
  <si>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</si>
  <si>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</si>
  <si>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</si>
  <si>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</si>
  <si>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</si>
  <si>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</si>
  <si>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</si>
  <si>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</si>
  <si>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</si>
  <si>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</si>
  <si>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</si>
  <si>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</si>
  <si>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</si>
  <si>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</si>
  <si>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</si>
  <si>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</si>
  <si>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</si>
  <si>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</si>
  <si>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</si>
  <si>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</si>
  <si>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</si>
  <si>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</si>
  <si>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</si>
  <si>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</si>
  <si>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</si>
  <si>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</si>
  <si>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</si>
  <si>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</si>
  <si>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</si>
  <si>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</si>
  <si>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</si>
  <si>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</si>
  <si>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</si>
  <si>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</si>
  <si>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</si>
  <si>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</si>
  <si>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</si>
  <si>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</si>
  <si>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</si>
  <si>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</si>
  <si>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</si>
  <si>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</si>
  <si>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</si>
  <si>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</si>
  <si>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</si>
  <si>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</si>
  <si>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</si>
  <si>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</si>
  <si>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</si>
  <si>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</si>
  <si>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</si>
  <si>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</si>
  <si>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</si>
  <si>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</si>
  <si>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</si>
  <si>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</si>
  <si>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</si>
  <si>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</si>
  <si>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</si>
  <si>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</si>
  <si>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</si>
  <si>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</si>
  <si>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</si>
  <si>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</si>
  <si>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</si>
  <si>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</si>
  <si>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</si>
  <si>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</si>
  <si>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</si>
  <si>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</si>
  <si>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</si>
  <si>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</si>
  <si>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</si>
  <si>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</si>
  <si>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</si>
  <si>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</si>
  <si>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</si>
  <si>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</si>
  <si>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</si>
  <si>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</si>
  <si>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</si>
  <si>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</si>
  <si>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</si>
  <si>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</si>
  <si>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</si>
  <si>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</si>
  <si>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</si>
  <si>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</si>
  <si>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</si>
  <si>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</si>
  <si>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</si>
  <si>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</si>
  <si>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</si>
  <si>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</si>
  <si>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</si>
  <si>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</si>
  <si>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</si>
  <si>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</si>
  <si>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</si>
  <si>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</si>
  <si>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</si>
  <si>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</si>
  <si>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</si>
  <si>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</si>
  <si>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</si>
  <si>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</si>
  <si>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</si>
  <si>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</si>
  <si>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</si>
  <si>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</si>
  <si>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</si>
  <si>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</si>
  <si>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</si>
  <si>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</si>
  <si>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</si>
  <si>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</si>
  <si>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</si>
  <si>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</si>
  <si>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</si>
  <si>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</si>
  <si>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</si>
  <si>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</si>
  <si>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</si>
  <si>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</si>
  <si>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</si>
  <si>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</si>
  <si>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</si>
  <si>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</si>
  <si>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</si>
  <si>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</si>
  <si>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</si>
  <si>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</si>
  <si>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</si>
  <si>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</si>
  <si>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</si>
  <si>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</si>
  <si>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</si>
  <si>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</si>
  <si>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</si>
  <si>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</si>
  <si>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</si>
  <si>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</si>
  <si>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</si>
  <si>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</si>
  <si>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</si>
  <si>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</si>
  <si>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</si>
  <si>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</si>
  <si>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</si>
  <si>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</si>
  <si>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</si>
  <si>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</si>
  <si>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</si>
  <si>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</si>
  <si>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</si>
  <si>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</si>
  <si>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</si>
  <si>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</si>
  <si>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</si>
  <si>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</si>
  <si>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</si>
  <si>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</si>
  <si>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</si>
  <si>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</si>
  <si>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</si>
  <si>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</si>
  <si>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</si>
  <si>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</si>
  <si>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</si>
  <si>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</si>
  <si>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</si>
  <si>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</si>
  <si>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</si>
  <si>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</si>
  <si>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</si>
  <si>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</si>
  <si>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</si>
  <si>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</si>
  <si>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</si>
  <si>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</si>
  <si>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</si>
  <si>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</si>
  <si>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</si>
  <si>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</si>
  <si>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</si>
  <si>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</si>
  <si>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</si>
  <si>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</si>
  <si>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</si>
  <si>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</si>
  <si>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</si>
  <si>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</si>
  <si>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</si>
  <si>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</si>
  <si>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</si>
  <si>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</si>
  <si>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</si>
  <si>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</si>
  <si>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</si>
  <si>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</si>
  <si>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</si>
  <si>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</si>
  <si>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</si>
  <si>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</si>
  <si>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</si>
  <si>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</si>
  <si>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</si>
  <si>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</si>
  <si>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</si>
  <si>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</si>
  <si>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</si>
  <si>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</si>
  <si>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</si>
  <si>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</si>
  <si>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</si>
  <si>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</si>
  <si>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</si>
  <si>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</si>
  <si>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</si>
  <si>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</si>
  <si>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</si>
  <si>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</si>
  <si>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</si>
  <si>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</si>
  <si>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</si>
  <si>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</si>
  <si>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</si>
  <si>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</si>
  <si>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</si>
  <si>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</si>
  <si>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</si>
  <si>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</si>
  <si>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</si>
  <si>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</si>
  <si>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</si>
  <si>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</si>
  <si>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</si>
  <si>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</si>
  <si>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</si>
  <si>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</si>
  <si>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</si>
  <si>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</si>
  <si>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</si>
  <si>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</si>
  <si>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</si>
  <si>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</si>
  <si>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</si>
  <si>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</si>
  <si>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</si>
  <si>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</si>
  <si>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</si>
  <si>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</si>
  <si>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</si>
  <si>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</si>
  <si>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</si>
  <si>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</si>
  <si>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</si>
  <si>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</si>
  <si>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</si>
  <si>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</si>
  <si>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</si>
  <si>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</si>
  <si>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</si>
  <si>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</si>
  <si>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</si>
  <si>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</si>
  <si>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</si>
  <si>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</si>
  <si>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</si>
  <si>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</si>
  <si>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</si>
  <si>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</si>
  <si>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</si>
  <si>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</si>
  <si>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</si>
  <si>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</si>
  <si>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</si>
  <si>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</si>
  <si>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</si>
  <si>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</si>
  <si>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</si>
  <si>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</si>
  <si>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</si>
  <si>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</si>
  <si>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</si>
  <si>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</si>
  <si>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</si>
  <si>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</si>
  <si>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</si>
  <si>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</si>
  <si>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</si>
  <si>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</si>
  <si>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</si>
  <si>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</si>
  <si>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</si>
  <si>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</si>
  <si>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</si>
  <si>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</si>
  <si>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</si>
  <si>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</si>
  <si>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</si>
  <si>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</si>
  <si>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</si>
  <si>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</si>
  <si>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</si>
  <si>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</si>
  <si>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</si>
  <si>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</si>
  <si>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</si>
  <si>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</si>
  <si>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</si>
  <si>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</si>
  <si>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</si>
  <si>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</si>
  <si>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</si>
  <si>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</si>
  <si>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</si>
  <si>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</si>
  <si>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</si>
  <si>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</si>
  <si>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</si>
  <si>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</si>
  <si>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</si>
  <si>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</si>
  <si>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</si>
  <si>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</si>
  <si>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</si>
  <si>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</si>
  <si>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</si>
  <si>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</si>
  <si>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</si>
  <si>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</si>
  <si>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</si>
  <si>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</si>
  <si>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</si>
  <si>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</si>
  <si>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</si>
  <si>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</si>
  <si>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</si>
  <si>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</si>
  <si>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</si>
  <si>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</si>
  <si>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</si>
  <si>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</si>
  <si>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</si>
  <si>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</si>
  <si>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</si>
  <si>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</si>
  <si>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</si>
  <si>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</si>
  <si>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</si>
  <si>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</si>
  <si>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</si>
  <si>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</si>
  <si>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</si>
  <si>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</si>
  <si>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</si>
  <si>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</si>
  <si>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</si>
  <si>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</si>
  <si>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</si>
  <si>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</si>
  <si>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</si>
  <si>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</si>
  <si>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</si>
  <si>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</si>
  <si>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</si>
  <si>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</si>
  <si>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</si>
  <si>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</si>
  <si>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</si>
  <si>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</si>
  <si>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</si>
  <si>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</si>
  <si>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</si>
  <si>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</si>
  <si>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</si>
  <si>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</si>
  <si>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</si>
  <si>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</si>
  <si>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</si>
  <si>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</si>
  <si>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</si>
  <si>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</si>
  <si>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</si>
  <si>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</si>
  <si>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</si>
  <si>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</si>
  <si>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</si>
  <si>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</si>
  <si>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</si>
  <si>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</si>
  <si>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</si>
  <si>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</si>
  <si>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</si>
  <si>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</si>
  <si>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</si>
  <si>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</si>
  <si>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</si>
  <si>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</si>
  <si>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</si>
  <si>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</si>
  <si>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</si>
  <si>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</si>
  <si>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</si>
  <si>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</si>
  <si>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</si>
  <si>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</si>
  <si>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</si>
  <si>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</si>
  <si>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</si>
  <si>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</si>
  <si>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</si>
  <si>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</si>
  <si>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</si>
  <si>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</si>
  <si>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</si>
  <si>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</si>
  <si>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</si>
  <si>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</si>
  <si>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</si>
  <si>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</si>
  <si>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</si>
  <si>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</si>
  <si>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</si>
  <si>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</si>
  <si>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</si>
  <si>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</si>
  <si>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</si>
  <si>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</si>
  <si>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</si>
  <si>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</si>
  <si>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</si>
  <si>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</si>
  <si>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</si>
  <si>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</si>
  <si>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</si>
  <si>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</si>
  <si>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</si>
  <si>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</si>
  <si>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</si>
  <si>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</si>
  <si>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</si>
  <si>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</si>
  <si>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</si>
  <si>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</si>
  <si>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</si>
  <si>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</si>
  <si>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</si>
  <si>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</si>
  <si>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</si>
  <si>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</si>
  <si>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</si>
  <si>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</si>
  <si>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</si>
  <si>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</si>
  <si>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</si>
  <si>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</si>
  <si>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</si>
  <si>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</si>
  <si>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</si>
  <si>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</si>
  <si>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</si>
  <si>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</si>
  <si>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</si>
  <si>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</si>
  <si>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</si>
  <si>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</si>
  <si>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</si>
  <si>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</si>
  <si>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</si>
  <si>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</si>
  <si>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</si>
  <si>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</si>
  <si>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</si>
  <si>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</si>
  <si>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</si>
  <si>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</si>
  <si>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</si>
  <si>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</si>
  <si>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</si>
  <si>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</si>
  <si>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</si>
  <si>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</si>
  <si>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</si>
  <si>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</si>
  <si>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</si>
  <si>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</si>
  <si>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</si>
  <si>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</si>
  <si>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</si>
  <si>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</si>
  <si>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</si>
  <si>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</si>
  <si>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</si>
  <si>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</si>
  <si>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</si>
  <si>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</si>
  <si>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</si>
  <si>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</si>
  <si>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</si>
  <si>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</si>
  <si>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</si>
  <si>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</si>
  <si>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</si>
  <si>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</si>
  <si>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</si>
  <si>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</si>
  <si>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</si>
  <si>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</si>
  <si>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</si>
  <si>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</si>
  <si>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</si>
  <si>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</si>
  <si>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</si>
  <si>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</si>
  <si>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</si>
  <si>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</si>
  <si>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</si>
  <si>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</si>
  <si>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</si>
  <si>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</si>
  <si>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</si>
  <si>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</si>
  <si>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</si>
  <si>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</si>
  <si>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</si>
  <si>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</si>
  <si>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</si>
  <si>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</si>
  <si>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</si>
  <si>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</si>
  <si>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</si>
  <si>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</si>
  <si>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</si>
  <si>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</si>
  <si>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</si>
  <si>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</si>
  <si>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</si>
  <si>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</si>
  <si>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</si>
  <si>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</si>
  <si>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</si>
  <si>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</si>
  <si>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</si>
  <si>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</si>
  <si>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</si>
  <si>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</si>
  <si>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</si>
  <si>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</si>
  <si>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</si>
  <si>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</si>
  <si>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</si>
  <si>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</si>
  <si>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</si>
  <si>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</si>
  <si>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</si>
  <si>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</si>
  <si>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</si>
  <si>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</si>
  <si>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</si>
  <si>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</si>
  <si>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</si>
  <si>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</si>
  <si>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</si>
  <si>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</si>
  <si>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</si>
  <si>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</si>
  <si>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</si>
  <si>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</si>
  <si>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</si>
  <si>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</si>
  <si>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</si>
  <si>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</si>
  <si>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</si>
  <si>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</si>
  <si>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</si>
  <si>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</si>
  <si>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</si>
  <si>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</si>
  <si>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</si>
  <si>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</si>
  <si>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</si>
  <si>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</si>
  <si>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</si>
  <si>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</si>
  <si>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</si>
  <si>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</si>
  <si>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</si>
  <si>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</si>
  <si>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</si>
  <si>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</si>
  <si>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</si>
  <si>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</si>
  <si>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</si>
  <si>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</si>
  <si>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</si>
  <si>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</si>
  <si>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</si>
  <si>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</si>
  <si>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</si>
  <si>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</si>
  <si>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</si>
  <si>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</si>
  <si>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</si>
  <si>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</si>
  <si>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</si>
  <si>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</si>
  <si>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</si>
  <si>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</si>
  <si>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</si>
  <si>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</si>
  <si>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</si>
  <si>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</si>
  <si>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</si>
  <si>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</si>
  <si>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</si>
  <si>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</si>
  <si>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</si>
  <si>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</si>
  <si>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</si>
  <si>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</si>
  <si>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</si>
  <si>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</si>
  <si>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</si>
  <si>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</si>
  <si>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</si>
  <si>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</si>
  <si>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</si>
  <si>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</si>
  <si>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</si>
  <si>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</si>
  <si>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</si>
  <si>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</si>
  <si>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</si>
  <si>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</si>
  <si>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</si>
  <si>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</si>
  <si>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</si>
  <si>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</si>
  <si>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</si>
  <si>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</si>
  <si>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</si>
  <si>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</si>
  <si>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</si>
  <si>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</si>
  <si>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</si>
  <si>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</si>
  <si>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</si>
  <si>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</si>
  <si>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</si>
  <si>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</si>
  <si>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</si>
  <si>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</si>
  <si>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</si>
  <si>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</si>
  <si>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</si>
  <si>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</si>
  <si>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</si>
  <si>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</si>
  <si>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</si>
  <si>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</si>
  <si>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</si>
  <si>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</si>
  <si>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</si>
  <si>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</si>
  <si>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</si>
  <si>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</si>
  <si>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</si>
  <si>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</si>
  <si>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</si>
  <si>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</si>
  <si>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</si>
  <si>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</si>
  <si>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</si>
  <si>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</si>
  <si>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</si>
  <si>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</si>
  <si>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</si>
  <si>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</si>
  <si>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</si>
  <si>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</si>
  <si>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</si>
  <si>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</si>
  <si>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</si>
  <si>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</si>
  <si>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</si>
  <si>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</si>
  <si>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</si>
  <si>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</si>
  <si>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</si>
  <si>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</si>
  <si>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</si>
  <si>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</si>
  <si>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</si>
  <si>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</si>
  <si>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</si>
  <si>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</si>
  <si>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</si>
  <si>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</si>
  <si>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</si>
  <si>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</si>
  <si>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</si>
  <si>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</si>
  <si>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</si>
  <si>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</si>
  <si>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</si>
  <si>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</si>
  <si>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</si>
  <si>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</si>
  <si>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</si>
  <si>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</si>
  <si>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</si>
  <si>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</si>
  <si>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</si>
  <si>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</si>
  <si>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</si>
  <si>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</si>
  <si>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</si>
  <si>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</si>
  <si>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</si>
  <si>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</si>
  <si>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</si>
  <si>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</si>
  <si>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</si>
  <si>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</si>
  <si>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</si>
  <si>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</si>
  <si>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</si>
  <si>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</si>
  <si>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</si>
  <si>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</si>
  <si>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</si>
  <si>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</si>
  <si>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</si>
  <si>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</si>
  <si>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</si>
  <si>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</si>
  <si>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</si>
  <si>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</si>
  <si>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</si>
  <si>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</si>
  <si>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</si>
  <si>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</si>
  <si>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</si>
  <si>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</si>
  <si>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</si>
  <si>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</si>
  <si>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</si>
  <si>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</si>
  <si>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</si>
  <si>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</si>
  <si>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</si>
  <si>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</si>
  <si>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</si>
  <si>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</si>
  <si>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</si>
  <si>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</si>
  <si>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</si>
  <si>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</si>
  <si>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</si>
  <si>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</si>
  <si>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</si>
  <si>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</si>
  <si>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</si>
  <si>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</si>
  <si>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</si>
  <si>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</si>
  <si>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</si>
  <si>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</si>
  <si>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</si>
  <si>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</si>
  <si>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</si>
  <si>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</si>
  <si>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</si>
  <si>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</si>
  <si>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</si>
  <si>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</si>
  <si>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</si>
  <si>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</si>
  <si>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</si>
  <si>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</si>
  <si>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</si>
  <si>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</si>
  <si>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</si>
  <si>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</si>
  <si>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</si>
  <si>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</si>
  <si>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</si>
  <si>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</si>
  <si>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</si>
  <si>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</si>
  <si>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</si>
  <si>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</si>
  <si>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</si>
  <si>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</si>
  <si>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</si>
  <si>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</si>
  <si>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</si>
  <si>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</si>
  <si>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</si>
  <si>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</si>
  <si>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</si>
  <si>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</si>
  <si>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</si>
  <si>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</si>
  <si>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</si>
  <si>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</si>
  <si>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</si>
  <si>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</si>
  <si>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</si>
  <si>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</si>
  <si>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</si>
  <si>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</si>
  <si>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</si>
  <si>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</si>
  <si>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</si>
  <si>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</si>
  <si>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</si>
  <si>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</si>
  <si>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</si>
  <si>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</si>
  <si>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</si>
  <si>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</si>
  <si>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</si>
  <si>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</si>
  <si>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</si>
  <si>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</si>
  <si>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</si>
  <si>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</si>
  <si>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</si>
  <si>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</si>
  <si>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</si>
  <si>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</si>
  <si>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</si>
  <si>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</si>
  <si>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</si>
  <si>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</si>
  <si>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</si>
  <si>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</si>
  <si>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</si>
  <si>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</si>
  <si>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</si>
  <si>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</si>
  <si>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</si>
  <si>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</si>
  <si>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</si>
  <si>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</si>
  <si>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</si>
  <si>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</si>
  <si>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</si>
  <si>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</si>
  <si>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</si>
  <si>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</si>
  <si>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</si>
  <si>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</si>
  <si>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</si>
  <si>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</si>
  <si>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</si>
  <si>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</si>
  <si>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</si>
  <si>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</si>
  <si>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</si>
  <si>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</si>
  <si>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</si>
  <si>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</si>
  <si>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</si>
  <si>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</si>
  <si>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</si>
  <si>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</si>
  <si>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</si>
  <si>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</si>
  <si>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</si>
  <si>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</si>
  <si>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</si>
  <si>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</si>
  <si>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</si>
  <si>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</si>
  <si>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</si>
  <si>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</si>
  <si>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</si>
  <si>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</si>
  <si>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</si>
  <si>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</si>
  <si>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</si>
  <si>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</si>
  <si>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</si>
  <si>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</si>
  <si>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</si>
  <si>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</si>
  <si>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</si>
  <si>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</si>
  <si>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</si>
  <si>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</si>
  <si>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</si>
  <si>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</si>
  <si>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</si>
  <si>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</si>
  <si>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</si>
  <si>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</si>
  <si>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</si>
  <si>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</si>
  <si>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</si>
  <si>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</si>
  <si>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</si>
  <si>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</si>
  <si>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</si>
  <si>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</si>
  <si>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</si>
  <si>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</si>
  <si>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</si>
  <si>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</si>
  <si>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</si>
  <si>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</si>
  <si>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</si>
  <si>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</si>
  <si>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</si>
  <si>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</si>
  <si>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</si>
  <si>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</si>
  <si>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</si>
  <si>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</si>
  <si>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</si>
  <si>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</si>
  <si>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</si>
  <si>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</si>
  <si>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</si>
  <si>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</si>
  <si>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</si>
  <si>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</si>
  <si>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</si>
  <si>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</si>
  <si>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</si>
  <si>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</si>
  <si>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</si>
  <si>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</si>
  <si>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</si>
  <si>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</si>
  <si>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</si>
  <si>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</si>
  <si>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</si>
  <si>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</si>
  <si>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</si>
  <si>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</si>
  <si>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</si>
  <si>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</si>
  <si>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</si>
  <si>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</si>
  <si>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</si>
  <si>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</si>
  <si>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</si>
  <si>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</si>
  <si>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</si>
  <si>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</si>
  <si>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</si>
  <si>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</si>
  <si>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</si>
  <si>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</si>
  <si>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</si>
  <si>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</si>
  <si>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</si>
  <si>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</si>
  <si>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</si>
  <si>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</si>
  <si>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</si>
  <si>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</si>
  <si>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</si>
  <si>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</si>
  <si>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</si>
  <si>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</si>
  <si>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</si>
  <si>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</si>
  <si>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</si>
  <si>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</si>
  <si>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</si>
  <si>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</si>
  <si>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</si>
  <si>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</si>
  <si>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</si>
  <si>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</si>
  <si>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</si>
  <si>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</si>
  <si>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</si>
  <si>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</si>
  <si>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</si>
  <si>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</si>
  <si>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</si>
  <si>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</si>
  <si>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</si>
  <si>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</si>
  <si>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</si>
  <si>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</si>
  <si>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</si>
  <si>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</si>
  <si>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</si>
  <si>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</si>
  <si>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</si>
  <si>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</si>
  <si>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</si>
  <si>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</si>
  <si>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</si>
  <si>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</si>
  <si>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</si>
  <si>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</si>
  <si>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</si>
  <si>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</si>
  <si>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</si>
  <si>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</si>
  <si>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</si>
  <si>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</si>
  <si>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</si>
  <si>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</si>
  <si>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</si>
  <si>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</si>
  <si>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</si>
  <si>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</si>
  <si>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</si>
  <si>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</si>
  <si>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</si>
  <si>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</si>
  <si>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</si>
  <si>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</si>
  <si>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</si>
  <si>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</si>
  <si>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</si>
  <si>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</si>
  <si>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</si>
  <si>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</si>
  <si>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</si>
  <si>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</si>
  <si>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</si>
  <si>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</si>
  <si>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</si>
  <si>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</si>
  <si>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</si>
  <si>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</si>
  <si>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</si>
  <si>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</si>
  <si>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</si>
  <si>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</si>
  <si>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</si>
  <si>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</si>
  <si>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</si>
  <si>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</si>
  <si>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</si>
  <si>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</si>
  <si>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</si>
  <si>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</si>
  <si>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</si>
  <si>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</si>
  <si>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</si>
  <si>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</si>
  <si>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</si>
  <si>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</si>
  <si>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</si>
  <si>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</si>
  <si>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</si>
  <si>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</si>
  <si>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</si>
  <si>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</si>
  <si>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</si>
  <si>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</si>
  <si>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</si>
  <si>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</si>
  <si>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</si>
  <si>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</si>
  <si>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</si>
  <si>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</si>
  <si>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</si>
  <si>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</si>
  <si>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</si>
  <si>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</si>
  <si>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</si>
  <si>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</si>
  <si>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</si>
  <si>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</si>
  <si>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</si>
  <si>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</si>
  <si>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</si>
  <si>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</si>
  <si>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</si>
  <si>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</si>
  <si>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</si>
  <si>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</si>
  <si>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</si>
  <si>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</si>
  <si>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</si>
  <si>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</si>
  <si>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</si>
  <si>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</si>
  <si>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</si>
  <si>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</si>
  <si>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</si>
  <si>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</si>
  <si>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</si>
  <si>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</si>
  <si>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</si>
  <si>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</si>
  <si>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</si>
  <si>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</si>
  <si>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</si>
  <si>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</si>
  <si>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</si>
  <si>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</si>
  <si>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</si>
  <si>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</si>
  <si>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</si>
  <si>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</si>
  <si>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</si>
  <si>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</si>
  <si>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</si>
  <si>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</si>
  <si>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</si>
  <si>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</si>
  <si>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</si>
  <si>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</si>
  <si>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</si>
  <si>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</si>
  <si>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</si>
  <si>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</si>
  <si>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</si>
  <si>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</si>
  <si>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</si>
  <si>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</si>
  <si>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</si>
  <si>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</si>
  <si>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</si>
  <si>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</si>
  <si>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</si>
  <si>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</si>
  <si>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</si>
  <si>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</si>
  <si>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</si>
  <si>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</si>
  <si>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</si>
  <si>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</si>
  <si>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</si>
  <si>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</si>
  <si>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</si>
  <si>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</si>
  <si>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</si>
  <si>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</si>
  <si>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</si>
  <si>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</si>
  <si>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</si>
  <si>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</si>
  <si>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</si>
  <si>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</si>
  <si>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</si>
  <si>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</si>
  <si>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</si>
  <si>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</si>
  <si>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</si>
  <si>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</si>
  <si>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</si>
  <si>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</si>
  <si>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</si>
  <si>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</si>
  <si>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</si>
  <si>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</si>
  <si>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</si>
  <si>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</si>
  <si>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</si>
  <si>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</si>
  <si>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</si>
  <si>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</si>
  <si>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</si>
  <si>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</si>
  <si>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</si>
  <si>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</si>
  <si>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</si>
  <si>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</si>
  <si>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</si>
  <si>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</si>
  <si>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</si>
  <si>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</si>
  <si>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</si>
  <si>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</si>
  <si>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</si>
  <si>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</si>
  <si>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</si>
  <si>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</si>
  <si>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</si>
  <si>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</si>
  <si>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</si>
  <si>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</si>
  <si>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</si>
  <si>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</si>
  <si>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</si>
  <si>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</si>
  <si>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</si>
  <si>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</si>
  <si>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</si>
  <si>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</si>
  <si>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</si>
  <si>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</si>
  <si>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</si>
  <si>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</si>
  <si>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</si>
  <si>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</si>
  <si>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</si>
  <si>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</si>
  <si>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</si>
  <si>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</si>
  <si>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</si>
  <si>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</si>
  <si>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</si>
  <si>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</si>
  <si>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</si>
  <si>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</si>
  <si>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</si>
  <si>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</si>
  <si>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</si>
  <si>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</si>
  <si>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</si>
  <si>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</si>
  <si>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</si>
  <si>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</si>
  <si>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</si>
  <si>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</si>
  <si>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</si>
  <si>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</si>
  <si>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</si>
  <si>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</si>
  <si>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</si>
  <si>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</si>
  <si>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</si>
  <si>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</si>
  <si>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</si>
  <si>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</si>
  <si>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</si>
  <si>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</si>
  <si>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</si>
  <si>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</si>
  <si>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</si>
  <si>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</si>
  <si>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</si>
  <si>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</si>
  <si>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</si>
  <si>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</si>
  <si>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</si>
  <si>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</si>
  <si>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</si>
  <si>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</si>
  <si>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</si>
  <si>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</si>
  <si>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</si>
  <si>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</si>
  <si>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</si>
  <si>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</si>
  <si>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</si>
  <si>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</si>
  <si>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</si>
  <si>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</si>
  <si>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</si>
  <si>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</si>
  <si>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</si>
  <si>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</si>
  <si>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</si>
  <si>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</si>
  <si>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</si>
  <si>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</si>
  <si>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</si>
  <si>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</si>
  <si>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</si>
  <si>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</si>
  <si>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</si>
  <si>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</si>
  <si>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</si>
  <si>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</si>
  <si>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</si>
  <si>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</si>
  <si>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</si>
  <si>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</si>
  <si>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</si>
  <si>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</si>
  <si>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</si>
  <si>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</si>
  <si>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</si>
  <si>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</si>
  <si>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</si>
  <si>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</si>
  <si>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</si>
  <si>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</si>
  <si>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</si>
  <si>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</si>
  <si>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</si>
  <si>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</si>
  <si>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</si>
  <si>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</si>
  <si>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</si>
  <si>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</si>
  <si>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</si>
  <si>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</si>
  <si>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</si>
  <si>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</si>
  <si>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</si>
  <si>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</si>
  <si>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</si>
  <si>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</si>
  <si>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</si>
  <si>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</si>
  <si>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</si>
  <si>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</si>
  <si>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</si>
  <si>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</si>
  <si>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</si>
  <si>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</si>
  <si>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</si>
  <si>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</si>
  <si>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</si>
  <si>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</si>
  <si>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</si>
  <si>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</si>
  <si>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</si>
  <si>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</si>
  <si>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</si>
  <si>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</si>
  <si>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</si>
  <si>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</si>
  <si>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</si>
  <si>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</si>
  <si>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</si>
  <si>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</si>
  <si>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</si>
  <si>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</si>
  <si>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</si>
  <si>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</si>
  <si>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</si>
  <si>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</si>
  <si>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</si>
  <si>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</si>
  <si>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</si>
  <si>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</si>
  <si>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</si>
  <si>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</si>
  <si>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</si>
  <si>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</si>
  <si>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</si>
  <si>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</si>
  <si>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</si>
  <si>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</si>
  <si>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</si>
  <si>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</si>
  <si>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</si>
  <si>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</si>
  <si>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</si>
  <si>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</si>
  <si>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</si>
  <si>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</si>
  <si>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</si>
  <si>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</si>
  <si>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</si>
  <si>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</si>
  <si>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</si>
  <si>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</si>
  <si>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</si>
  <si>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</si>
  <si>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</si>
  <si>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</si>
  <si>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</si>
  <si>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</si>
  <si>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</si>
  <si>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</si>
  <si>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</si>
  <si>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</si>
  <si>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</si>
  <si>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</si>
  <si>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</si>
  <si>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</si>
  <si>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</si>
  <si>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</si>
  <si>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</si>
  <si>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</si>
  <si>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</si>
  <si>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</si>
  <si>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</si>
  <si>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</si>
  <si>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</si>
  <si>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</si>
  <si>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</si>
  <si>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</si>
  <si>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</si>
  <si>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</si>
  <si>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</si>
  <si>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</si>
  <si>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</si>
  <si>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</si>
  <si>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</si>
  <si>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</si>
  <si>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</si>
  <si>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</si>
  <si>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</si>
  <si>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</si>
  <si>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</si>
  <si>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</si>
  <si>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</si>
  <si>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</si>
  <si>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</si>
  <si>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</si>
  <si>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</si>
  <si>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</si>
  <si>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</si>
  <si>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</si>
  <si>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</si>
  <si>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</si>
  <si>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</si>
  <si>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</si>
  <si>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</si>
  <si>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</si>
  <si>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</si>
  <si>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</si>
  <si>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</si>
  <si>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</si>
  <si>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</si>
  <si>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</si>
  <si>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</si>
  <si>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</si>
  <si>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</si>
  <si>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</si>
  <si>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</si>
  <si>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</si>
  <si>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</si>
  <si>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</si>
  <si>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</si>
  <si>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</si>
  <si>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</si>
  <si>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</si>
  <si>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</si>
  <si>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</si>
  <si>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</si>
  <si>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</si>
  <si>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</si>
  <si>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</si>
  <si>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</si>
  <si>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</si>
  <si>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</si>
  <si>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</si>
  <si>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</si>
  <si>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</si>
  <si>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</si>
  <si>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</si>
  <si>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</si>
  <si>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</si>
  <si>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</si>
  <si>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</si>
  <si>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</si>
  <si>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</si>
  <si>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</si>
  <si>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</si>
  <si>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</si>
  <si>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</si>
  <si>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</si>
  <si>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</si>
  <si>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</si>
  <si>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</si>
  <si>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</si>
  <si>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</si>
  <si>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</si>
  <si>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</si>
  <si>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</si>
  <si>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</si>
  <si>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</si>
  <si>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</si>
  <si>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</si>
  <si>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</si>
  <si>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</si>
  <si>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</si>
  <si>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</si>
  <si>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</si>
  <si>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</si>
  <si>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</si>
  <si>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</si>
  <si>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</si>
  <si>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</si>
  <si>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</si>
  <si>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</si>
  <si>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</si>
  <si>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</si>
  <si>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</si>
  <si>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</si>
  <si>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</si>
  <si>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</si>
  <si>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</si>
  <si>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</si>
  <si>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</si>
  <si>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</si>
  <si>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</si>
  <si>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</si>
  <si>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</si>
  <si>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</si>
  <si>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</si>
  <si>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</si>
  <si>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</si>
  <si>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</si>
  <si>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</si>
  <si>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</si>
  <si>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</si>
  <si>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</si>
  <si>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</si>
  <si>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</si>
  <si>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</si>
  <si>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</si>
  <si>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</si>
  <si>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</si>
  <si>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</si>
  <si>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</si>
  <si>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</si>
  <si>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</si>
  <si>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</si>
  <si>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</si>
  <si>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</si>
  <si>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</si>
  <si>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</si>
  <si>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</si>
  <si>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</si>
  <si>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</si>
  <si>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</si>
  <si>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</si>
  <si>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</si>
  <si>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</si>
  <si>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</si>
  <si>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</si>
  <si>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</si>
  <si>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</si>
  <si>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</si>
  <si>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</si>
  <si>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</si>
  <si>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</si>
  <si>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</si>
  <si>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</si>
  <si>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</si>
  <si>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</si>
  <si>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</si>
  <si>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</si>
  <si>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</si>
  <si>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</si>
  <si>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</si>
  <si>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</si>
  <si>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</si>
  <si>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</si>
  <si>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</si>
  <si>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</si>
  <si>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</si>
  <si>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</si>
  <si>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</si>
  <si>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</si>
  <si>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</si>
  <si>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</si>
  <si>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</si>
  <si>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</si>
  <si>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</si>
  <si>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</si>
  <si>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</si>
  <si>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</si>
  <si>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</si>
  <si>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</si>
  <si>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</si>
  <si>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</si>
  <si>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</si>
  <si>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</si>
  <si>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</si>
  <si>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</si>
  <si>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</si>
  <si>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</si>
  <si>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</si>
  <si>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</si>
  <si>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</si>
  <si>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</si>
  <si>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</si>
  <si>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</si>
  <si>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</si>
  <si>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</si>
  <si>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</si>
  <si>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</si>
  <si>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</si>
  <si>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</si>
  <si>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</si>
  <si>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</si>
  <si>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</si>
  <si>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</si>
  <si>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</si>
  <si>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</si>
  <si>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</si>
  <si>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</si>
  <si>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</si>
  <si>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</si>
  <si>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</si>
  <si>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</si>
  <si>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</si>
  <si>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</si>
  <si>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</si>
  <si>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</si>
  <si>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</si>
  <si>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</si>
  <si>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</si>
  <si>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</si>
  <si>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</si>
  <si>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</si>
  <si>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</si>
  <si>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</si>
  <si>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</si>
  <si>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</si>
  <si>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</si>
  <si>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</si>
  <si>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</si>
  <si>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</si>
  <si>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</si>
  <si>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</si>
  <si>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</si>
  <si>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</si>
  <si>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</si>
  <si>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</si>
  <si>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</si>
  <si>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</si>
  <si>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</si>
  <si>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</si>
  <si>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</si>
  <si>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</si>
  <si>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</si>
  <si>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</si>
  <si>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</si>
  <si>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</si>
  <si>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</si>
  <si>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</si>
  <si>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</si>
  <si>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</si>
  <si>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</si>
  <si>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</si>
  <si>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</si>
  <si>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</si>
  <si>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</si>
  <si>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</si>
  <si>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</si>
  <si>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</si>
  <si>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</si>
  <si>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</si>
  <si>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</si>
  <si>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</si>
  <si>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</si>
  <si>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</si>
  <si>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</si>
  <si>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</si>
  <si>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</si>
  <si>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</si>
  <si>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</si>
  <si>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</si>
  <si>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</si>
  <si>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</si>
  <si>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</si>
  <si>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</si>
  <si>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</si>
  <si>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</si>
  <si>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</si>
  <si>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</si>
  <si>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</si>
  <si>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</si>
  <si>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</si>
  <si>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</si>
  <si>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</si>
  <si>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</si>
  <si>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</si>
  <si>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</si>
  <si>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</si>
  <si>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</si>
  <si>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</si>
  <si>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</si>
  <si>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</si>
  <si>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</si>
  <si>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</si>
  <si>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</si>
  <si>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</si>
  <si>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</si>
  <si>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</si>
  <si>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</si>
  <si>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</si>
  <si>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</si>
  <si>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</si>
  <si>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</si>
  <si>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</si>
  <si>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</si>
  <si>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</si>
  <si>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</si>
  <si>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</si>
  <si>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</si>
  <si>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</si>
  <si>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</si>
  <si>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</si>
  <si>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</si>
  <si>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</si>
  <si>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</si>
  <si>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</si>
  <si>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</si>
  <si>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</si>
  <si>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</si>
  <si>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</si>
  <si>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</si>
  <si>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</si>
  <si>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</si>
  <si>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</si>
  <si>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</si>
  <si>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</si>
  <si>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</si>
  <si>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</si>
  <si>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</si>
  <si>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</si>
  <si>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</si>
  <si>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</si>
  <si>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</si>
  <si>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</si>
  <si>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</si>
  <si>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</si>
  <si>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</si>
  <si>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</si>
  <si>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</si>
  <si>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</si>
  <si>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</si>
  <si>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</si>
  <si>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</si>
  <si>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</si>
  <si>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</si>
  <si>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</si>
  <si>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</si>
  <si>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</si>
  <si>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</si>
  <si>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</si>
  <si>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</si>
  <si>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</si>
  <si>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</si>
  <si>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</si>
  <si>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</si>
  <si>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</si>
  <si>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</si>
  <si>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</si>
  <si>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</si>
  <si>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</si>
  <si>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</si>
  <si>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</si>
  <si>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</si>
  <si>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</si>
  <si>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</si>
  <si>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</si>
  <si>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</si>
  <si>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</si>
  <si>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</si>
  <si>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</si>
  <si>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</si>
  <si>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</si>
  <si>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</si>
  <si>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</si>
  <si>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</si>
  <si>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</si>
  <si>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</si>
  <si>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</si>
  <si>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</si>
  <si>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</si>
  <si>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</si>
  <si>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</si>
  <si>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</si>
  <si>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</si>
  <si>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</si>
  <si>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</si>
  <si>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</si>
  <si>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</si>
  <si>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</si>
  <si>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</si>
  <si>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</si>
  <si>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</si>
  <si>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</si>
  <si>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</si>
  <si>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</si>
  <si>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</si>
  <si>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</si>
  <si>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</si>
  <si>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</si>
  <si>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</si>
  <si>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</si>
  <si>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</si>
  <si>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</si>
  <si>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</si>
  <si>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</si>
  <si>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</si>
  <si>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</si>
  <si>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</si>
  <si>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</si>
  <si>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</si>
  <si>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</si>
  <si>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</si>
  <si>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</si>
  <si>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</si>
  <si>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</si>
  <si>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</si>
  <si>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</si>
  <si>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</si>
  <si>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</si>
  <si>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</si>
  <si>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</si>
  <si>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</si>
  <si>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</si>
  <si>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</si>
  <si>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</si>
  <si>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</si>
  <si>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</si>
  <si>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</si>
  <si>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</si>
  <si>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</si>
  <si>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</si>
  <si>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</si>
  <si>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</si>
  <si>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</si>
  <si>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</si>
  <si>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</si>
  <si>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</si>
  <si>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</si>
  <si>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</si>
  <si>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</si>
  <si>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</si>
  <si>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</si>
  <si>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</si>
  <si>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</si>
  <si>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</si>
  <si>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</si>
  <si>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</si>
  <si>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</si>
  <si>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</si>
  <si>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</si>
  <si>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</si>
  <si>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</si>
  <si>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</si>
  <si>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</si>
  <si>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</si>
  <si>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</si>
  <si>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</si>
  <si>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</si>
  <si>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</si>
  <si>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</si>
  <si>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</si>
  <si>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</si>
  <si>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</si>
  <si>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</si>
  <si>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</si>
  <si>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</si>
  <si>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</si>
  <si>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</si>
  <si>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</si>
  <si>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</si>
  <si>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</si>
  <si>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</si>
  <si>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</si>
  <si>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</si>
  <si>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</si>
  <si>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</si>
  <si>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</si>
  <si>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</si>
  <si>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</si>
  <si>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</si>
  <si>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</si>
  <si>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</si>
  <si>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</si>
  <si>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</si>
  <si>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</si>
  <si>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</si>
  <si>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</si>
  <si>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</si>
  <si>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</si>
  <si>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</si>
  <si>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</si>
  <si>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</si>
  <si>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</si>
  <si>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</si>
  <si>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</si>
  <si>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</si>
  <si>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</si>
  <si>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</si>
  <si>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</si>
  <si>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</si>
  <si>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</si>
  <si>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</si>
  <si>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</si>
  <si>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</si>
  <si>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</si>
  <si>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</si>
  <si>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</si>
  <si>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</si>
  <si>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</si>
  <si>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</si>
  <si>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</si>
  <si>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</si>
  <si>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</si>
  <si>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</si>
  <si>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</si>
  <si>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</si>
  <si>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</si>
  <si>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</si>
  <si>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</si>
  <si>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</si>
  <si>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</si>
  <si>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</si>
  <si>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</si>
  <si>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</si>
  <si>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</si>
  <si>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</si>
  <si>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</si>
  <si>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</si>
  <si>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</si>
  <si>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</si>
  <si>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</si>
  <si>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</si>
  <si>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</si>
  <si>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</si>
  <si>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</si>
  <si>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</si>
  <si>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</si>
  <si>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</si>
  <si>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</si>
  <si>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</si>
  <si>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</si>
  <si>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</si>
  <si>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</si>
  <si>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</si>
  <si>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</si>
  <si>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</si>
  <si>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</si>
  <si>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</si>
  <si>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</si>
  <si>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</si>
  <si>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</si>
  <si>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</si>
  <si>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</si>
  <si>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</si>
  <si>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</si>
  <si>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</si>
  <si>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</si>
  <si>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</si>
  <si>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</si>
  <si>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</si>
  <si>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</si>
  <si>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</si>
  <si>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</si>
  <si>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</si>
  <si>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</si>
  <si>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</si>
  <si>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</si>
  <si>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</si>
  <si>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</si>
  <si>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</si>
  <si>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</si>
  <si>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</si>
  <si>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</si>
  <si>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</si>
  <si>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</si>
  <si>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</si>
  <si>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</si>
  <si>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</si>
  <si>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</si>
  <si>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</si>
  <si>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</si>
  <si>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</si>
  <si>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</si>
  <si>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</si>
  <si>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</si>
  <si>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</si>
  <si>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</si>
  <si>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</si>
  <si>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</si>
  <si>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</si>
  <si>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</si>
  <si>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</si>
  <si>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</si>
  <si>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</si>
  <si>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</si>
  <si>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</si>
  <si>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</si>
  <si>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</si>
  <si>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</si>
  <si>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</si>
  <si>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</si>
  <si>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</si>
  <si>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</si>
  <si>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</si>
  <si>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</si>
  <si>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</si>
  <si>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</si>
  <si>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</si>
  <si>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</si>
  <si>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</si>
  <si>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</si>
  <si>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</si>
  <si>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</si>
  <si>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</si>
  <si>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</si>
  <si>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</si>
  <si>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</si>
  <si>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</si>
  <si>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</si>
  <si>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</si>
  <si>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</si>
  <si>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</si>
  <si>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</si>
  <si>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</si>
  <si>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</si>
  <si>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</si>
  <si>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</si>
  <si>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</si>
  <si>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</si>
  <si>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</si>
  <si>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</si>
  <si>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</si>
  <si>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</si>
  <si>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</si>
  <si>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</si>
  <si>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</si>
  <si>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</si>
  <si>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</si>
  <si>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</si>
  <si>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</si>
  <si>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</si>
  <si>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</si>
  <si>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</si>
  <si>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</si>
  <si>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</si>
  <si>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</si>
  <si>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</si>
  <si>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</si>
  <si>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</si>
  <si>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</si>
  <si>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</si>
  <si>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</si>
  <si>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</si>
  <si>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</si>
  <si>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</si>
  <si>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</si>
  <si>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</si>
  <si>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</si>
  <si>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</si>
  <si>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</si>
  <si>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</si>
  <si>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</si>
  <si>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</si>
  <si>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</si>
  <si>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</si>
  <si>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</si>
  <si>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</si>
  <si>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</si>
  <si>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</si>
  <si>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</si>
  <si>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</si>
  <si>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</si>
  <si>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</si>
  <si>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</si>
  <si>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</si>
  <si>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</si>
  <si>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</si>
  <si>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</si>
  <si>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</si>
  <si>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</si>
  <si>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</si>
  <si>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</si>
  <si>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</si>
  <si>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</si>
  <si>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</si>
  <si>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</si>
  <si>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</si>
  <si>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</si>
  <si>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</si>
  <si>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</si>
  <si>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</si>
  <si>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</si>
  <si>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</si>
  <si>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</si>
  <si>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</si>
  <si>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</si>
  <si>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</si>
  <si>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</si>
  <si>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</si>
  <si>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</si>
  <si>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</si>
  <si>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</si>
  <si>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</si>
  <si>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</si>
  <si>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</si>
  <si>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</si>
  <si>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</si>
  <si>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</si>
  <si>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</si>
  <si>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</si>
  <si>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</si>
  <si>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</si>
  <si>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</si>
  <si>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</si>
  <si>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</si>
  <si>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</si>
  <si>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</si>
  <si>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</si>
  <si>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</si>
  <si>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</si>
  <si>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</si>
  <si>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</si>
  <si>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</si>
  <si>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</si>
  <si>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</si>
  <si>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</si>
  <si>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</si>
  <si>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</si>
  <si>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</si>
  <si>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</si>
  <si>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</si>
  <si>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</si>
  <si>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</si>
  <si>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</si>
  <si>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</si>
  <si>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</si>
  <si>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</si>
  <si>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</si>
  <si>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</si>
  <si>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</si>
  <si>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</si>
  <si>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</si>
  <si>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</si>
  <si>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</si>
  <si>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</si>
  <si>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</si>
  <si>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</si>
  <si>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</si>
  <si>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</si>
  <si>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</si>
  <si>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</si>
  <si>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</si>
  <si>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</si>
  <si>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</si>
  <si>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</si>
  <si>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</si>
  <si>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</si>
  <si>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</si>
  <si>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</si>
  <si>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</si>
  <si>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</si>
  <si>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</si>
  <si>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</si>
  <si>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</si>
  <si>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</si>
  <si>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</si>
  <si>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</si>
  <si>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</si>
  <si>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</si>
  <si>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</si>
  <si>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</si>
  <si>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</si>
  <si>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</si>
  <si>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</si>
  <si>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</si>
  <si>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</si>
  <si>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</si>
  <si>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</si>
  <si>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</si>
  <si>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</si>
  <si>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</si>
  <si>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</si>
  <si>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</si>
  <si>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</si>
  <si>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</si>
  <si>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</si>
  <si>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</si>
  <si>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</si>
  <si>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</si>
  <si>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</si>
  <si>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</si>
  <si>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</si>
  <si>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</si>
  <si>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</si>
  <si>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</si>
  <si>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</si>
  <si>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</si>
  <si>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</si>
  <si>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</si>
  <si>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</si>
  <si>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</si>
  <si>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</si>
  <si>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</si>
  <si>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</si>
  <si>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</si>
  <si>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</si>
  <si>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</si>
  <si>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</si>
  <si>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</si>
  <si>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</si>
  <si>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</si>
  <si>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</si>
  <si>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</si>
  <si>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</si>
  <si>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</si>
  <si>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</si>
  <si>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</si>
  <si>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</si>
  <si>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</si>
  <si>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</si>
  <si>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</si>
  <si>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</si>
  <si>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</si>
  <si>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</si>
  <si>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</si>
  <si>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</si>
  <si>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</si>
  <si>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</si>
  <si>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</si>
  <si>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</si>
  <si>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</si>
  <si>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</si>
  <si>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</si>
  <si>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</si>
  <si>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</si>
  <si>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</si>
  <si>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</si>
  <si>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</si>
  <si>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</si>
  <si>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</si>
  <si>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</si>
  <si>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</si>
  <si>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</si>
  <si>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</si>
  <si>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</si>
  <si>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</si>
  <si>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</si>
  <si>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</si>
  <si>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</si>
  <si>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</si>
  <si>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</si>
  <si>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</si>
  <si>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</si>
  <si>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</si>
  <si>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</si>
  <si>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</si>
  <si>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</si>
  <si>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</si>
  <si>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</si>
  <si>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</si>
  <si>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</si>
  <si>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</si>
  <si>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</si>
  <si>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</si>
  <si>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</si>
  <si>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</si>
  <si>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</si>
  <si>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</si>
  <si>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</si>
  <si>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</si>
  <si>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</si>
  <si>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</si>
  <si>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</si>
  <si>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</si>
  <si>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</si>
  <si>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</si>
  <si>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</si>
  <si>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</si>
  <si>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</si>
  <si>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</si>
  <si>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</si>
  <si>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</si>
  <si>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</si>
  <si>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</si>
  <si>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</si>
  <si>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</si>
  <si>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</si>
  <si>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</si>
  <si>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</si>
  <si>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</si>
  <si>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</si>
  <si>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</si>
  <si>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</si>
  <si>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</si>
  <si>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</si>
  <si>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</si>
  <si>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</si>
  <si>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</si>
  <si>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</si>
  <si>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</si>
  <si>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</si>
  <si>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</si>
  <si>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</si>
  <si>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</si>
  <si>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</si>
  <si>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</si>
  <si>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</si>
  <si>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</si>
  <si>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</si>
  <si>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</si>
  <si>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</si>
  <si>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</si>
  <si>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</si>
  <si>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</si>
  <si>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</si>
  <si>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</si>
  <si>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</si>
  <si>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</si>
  <si>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</si>
  <si>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</si>
  <si>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</si>
  <si>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</si>
  <si>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</si>
  <si>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</si>
  <si>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</si>
  <si>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</si>
  <si>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</si>
  <si>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</si>
  <si>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</si>
  <si>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</si>
  <si>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</si>
  <si>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</si>
  <si>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</si>
  <si>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</si>
  <si>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</si>
  <si>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</si>
  <si>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</si>
  <si>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</si>
  <si>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</si>
  <si>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</si>
  <si>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</si>
  <si>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</si>
  <si>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</si>
  <si>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</si>
  <si>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</si>
  <si>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</si>
  <si>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</si>
  <si>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</si>
  <si>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</si>
  <si>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</si>
  <si>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</si>
  <si>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</si>
  <si>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</si>
  <si>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</si>
  <si>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</si>
  <si>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</si>
  <si>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</si>
  <si>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</si>
  <si>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</si>
  <si>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</si>
  <si>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</si>
  <si>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</si>
  <si>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</si>
  <si>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</si>
  <si>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</si>
  <si>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</si>
  <si>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</si>
  <si>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</si>
  <si>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</si>
  <si>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</si>
  <si>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</si>
  <si>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</si>
  <si>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</si>
  <si>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</si>
  <si>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</si>
  <si>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</si>
  <si>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</si>
  <si>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</si>
  <si>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</si>
  <si>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</si>
  <si>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</si>
  <si>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</si>
  <si>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</si>
  <si>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</si>
  <si>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</si>
  <si>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</si>
  <si>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</si>
  <si>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</si>
  <si>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</si>
  <si>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</si>
  <si>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</si>
  <si>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</si>
  <si>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</si>
  <si>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</si>
  <si>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</si>
  <si>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</si>
  <si>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</si>
  <si>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</si>
  <si>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</si>
  <si>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</si>
  <si>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</si>
  <si>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</si>
  <si>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</si>
  <si>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</si>
  <si>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</si>
  <si>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</si>
  <si>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</si>
  <si>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</si>
  <si>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</si>
  <si>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</si>
  <si>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</si>
  <si>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</si>
  <si>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</si>
  <si>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</si>
  <si>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</si>
  <si>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</si>
  <si>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</si>
  <si>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</si>
  <si>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</si>
  <si>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</si>
  <si>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</si>
  <si>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</si>
  <si>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</si>
  <si>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</si>
  <si>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</si>
  <si>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</si>
  <si>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</si>
  <si>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</si>
  <si>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</si>
  <si>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</si>
  <si>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</si>
  <si>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</si>
  <si>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</si>
  <si>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</si>
  <si>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</si>
  <si>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</si>
  <si>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</si>
  <si>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</si>
  <si>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</si>
  <si>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</si>
  <si>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</si>
  <si>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</si>
  <si>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</si>
  <si>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</si>
  <si>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</si>
  <si>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</si>
  <si>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</si>
  <si>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</si>
  <si>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</si>
  <si>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</si>
  <si>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</si>
  <si>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</si>
  <si>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</si>
  <si>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</si>
  <si>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</si>
  <si>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</si>
  <si>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</si>
  <si>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</si>
  <si>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</si>
  <si>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</si>
  <si>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</si>
  <si>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</si>
  <si>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</si>
  <si>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</si>
  <si>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</si>
  <si>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</si>
  <si>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</si>
  <si>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</si>
  <si>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</si>
  <si>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</si>
  <si>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</si>
  <si>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</si>
  <si>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</si>
  <si>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</si>
  <si>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</si>
  <si>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</si>
  <si>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</si>
  <si>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</si>
  <si>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</si>
  <si>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</si>
  <si>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</si>
  <si>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</si>
  <si>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</si>
  <si>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</si>
  <si>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</si>
  <si>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</si>
  <si>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</si>
  <si>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</si>
  <si>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</si>
  <si>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</si>
  <si>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</si>
  <si>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</si>
  <si>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</si>
  <si>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</si>
  <si>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</si>
  <si>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</si>
  <si>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</si>
  <si>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</si>
  <si>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</si>
  <si>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</si>
  <si>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</si>
  <si>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</si>
  <si>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</si>
  <si>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</si>
  <si>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</si>
  <si>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</si>
  <si>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</si>
  <si>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</si>
  <si>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</si>
  <si>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</si>
  <si>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</si>
  <si>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</si>
  <si>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</si>
  <si>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</si>
  <si>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</si>
  <si>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</si>
  <si>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</si>
  <si>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</si>
  <si>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</si>
  <si>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</si>
  <si>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</si>
  <si>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</si>
  <si>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</si>
  <si>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</si>
  <si>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</si>
  <si>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</si>
  <si>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</si>
  <si>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</si>
  <si>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</si>
  <si>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</si>
  <si>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</si>
  <si>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</si>
  <si>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</si>
  <si>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</si>
  <si>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</si>
  <si>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</si>
  <si>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</si>
  <si>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</si>
  <si>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</si>
  <si>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</si>
  <si>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</si>
  <si>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</si>
  <si>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</si>
  <si>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</si>
  <si>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</si>
  <si>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</si>
  <si>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</si>
  <si>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</si>
  <si>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</si>
  <si>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</si>
  <si>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</si>
  <si>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</si>
  <si>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</si>
  <si>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</si>
  <si>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</si>
  <si>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</si>
  <si>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</si>
  <si>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</si>
  <si>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</si>
  <si>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</si>
  <si>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</si>
  <si>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</si>
  <si>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</si>
  <si>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</si>
  <si>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</si>
  <si>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</si>
  <si>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</si>
  <si>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</si>
  <si>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</si>
  <si>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</si>
  <si>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</si>
  <si>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</si>
  <si>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</si>
  <si>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</si>
  <si>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</si>
  <si>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</si>
  <si>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</si>
  <si>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</si>
  <si>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</si>
  <si>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</si>
  <si>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</si>
  <si>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</si>
  <si>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</si>
  <si>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</si>
  <si>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</si>
  <si>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</si>
  <si>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</si>
  <si>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</si>
  <si>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</si>
  <si>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</si>
  <si>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</si>
  <si>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</si>
  <si>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</si>
  <si>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</si>
  <si>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</si>
  <si>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</si>
  <si>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</si>
  <si>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</si>
  <si>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</si>
  <si>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</si>
  <si>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</si>
  <si>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</si>
  <si>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</si>
  <si>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</si>
  <si>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</si>
  <si>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</si>
  <si>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</si>
  <si>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</si>
  <si>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</si>
  <si>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</si>
  <si>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</si>
  <si>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</si>
  <si>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</si>
  <si>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</si>
  <si>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</si>
  <si>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</si>
  <si>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</si>
  <si>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</si>
  <si>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</si>
  <si>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</si>
  <si>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</si>
  <si>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</si>
  <si>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</si>
  <si>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</si>
  <si>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</si>
  <si>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</si>
  <si>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</si>
  <si>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</si>
  <si>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</si>
  <si>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</si>
  <si>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</si>
  <si>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</si>
  <si>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</si>
  <si>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</si>
  <si>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</si>
  <si>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</si>
  <si>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</si>
  <si>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</si>
  <si>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</si>
  <si>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</si>
  <si>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</si>
  <si>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</si>
  <si>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</si>
  <si>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</si>
  <si>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</si>
  <si>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</si>
  <si>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</si>
  <si>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</si>
  <si>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</si>
  <si>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</si>
  <si>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</si>
  <si>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</si>
  <si>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</si>
  <si>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</si>
  <si>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</si>
  <si>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</si>
  <si>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</si>
  <si>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</si>
  <si>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</si>
  <si>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</si>
  <si>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</si>
  <si>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</si>
  <si>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</si>
  <si>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</si>
  <si>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</si>
  <si>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</si>
  <si>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</si>
  <si>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</si>
  <si>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</si>
  <si>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</si>
  <si>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</si>
  <si>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</si>
  <si>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</si>
  <si>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</si>
  <si>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</si>
  <si>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</si>
  <si>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</si>
  <si>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</si>
  <si>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</si>
  <si>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</si>
  <si>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</si>
  <si>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</si>
  <si>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</si>
  <si>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</si>
  <si>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</si>
  <si>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</si>
  <si>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</si>
  <si>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</si>
  <si>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</si>
  <si>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</si>
  <si>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</si>
  <si>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</si>
  <si>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</si>
  <si>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</si>
  <si>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</si>
  <si>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</si>
  <si>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</si>
  <si>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</si>
  <si>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</si>
  <si>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</si>
  <si>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</si>
  <si>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</si>
  <si>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</si>
  <si>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</si>
  <si>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</si>
  <si>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</si>
  <si>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</si>
  <si>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</si>
  <si>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</si>
  <si>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</si>
  <si>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</si>
  <si>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</si>
  <si>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</si>
  <si>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</si>
  <si>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</si>
  <si>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</si>
  <si>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</si>
  <si>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</si>
  <si>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</si>
  <si>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</si>
  <si>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</si>
  <si>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</si>
  <si>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</si>
  <si>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</si>
  <si>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</si>
  <si>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</si>
  <si>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</si>
  <si>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</si>
  <si>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</si>
  <si>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</si>
  <si>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</si>
  <si>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</si>
  <si>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</si>
  <si>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</si>
  <si>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</si>
  <si>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</si>
  <si>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</si>
  <si>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</si>
  <si>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</si>
  <si>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</si>
  <si>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</si>
  <si>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</si>
  <si>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</si>
  <si>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</si>
  <si>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</si>
  <si>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</si>
  <si>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</si>
  <si>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</si>
  <si>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</si>
  <si>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</si>
  <si>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</si>
  <si>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</si>
  <si>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</si>
  <si>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</si>
  <si>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</si>
  <si>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</si>
  <si>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</si>
  <si>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</si>
  <si>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</si>
  <si>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</si>
  <si>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</si>
  <si>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</si>
  <si>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</si>
  <si>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</si>
  <si>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</si>
  <si>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</si>
  <si>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</si>
  <si>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</si>
  <si>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</si>
  <si>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</si>
  <si>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</si>
  <si>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</si>
  <si>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</si>
  <si>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</si>
  <si>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</si>
  <si>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</si>
  <si>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</si>
  <si>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</si>
  <si>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</si>
  <si>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</si>
  <si>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</si>
  <si>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</si>
  <si>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</si>
  <si>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</si>
  <si>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</si>
  <si>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</si>
  <si>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</si>
  <si>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</si>
  <si>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</si>
  <si>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</si>
  <si>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</si>
  <si>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</si>
  <si>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</si>
  <si>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</si>
  <si>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</si>
  <si>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</si>
  <si>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</si>
  <si>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</si>
  <si>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</si>
  <si>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</si>
  <si>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</si>
  <si>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</si>
  <si>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</si>
  <si>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</si>
  <si>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</si>
  <si>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</si>
  <si>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</si>
  <si>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</si>
  <si>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</si>
  <si>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</si>
  <si>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</si>
  <si>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</si>
  <si>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</si>
  <si>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</si>
  <si>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</si>
  <si>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</si>
  <si>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</si>
  <si>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</si>
  <si>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</si>
  <si>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</si>
  <si>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</si>
  <si>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</si>
  <si>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</si>
  <si>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</si>
  <si>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</si>
  <si>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</si>
  <si>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</si>
  <si>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</si>
  <si>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</si>
  <si>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</si>
  <si>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</si>
  <si>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</si>
  <si>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</si>
  <si>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</si>
  <si>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</si>
  <si>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</si>
  <si>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</si>
  <si>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</si>
  <si>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</si>
  <si>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</si>
  <si>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</si>
  <si>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</si>
  <si>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</si>
  <si>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</si>
  <si>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</si>
  <si>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</si>
  <si>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</si>
  <si>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</si>
  <si>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</si>
  <si>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</si>
  <si>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</si>
  <si>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</si>
  <si>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</si>
  <si>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</si>
  <si>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</si>
  <si>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</si>
  <si>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</si>
  <si>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</si>
  <si>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</si>
  <si>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</si>
  <si>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</si>
  <si>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</si>
  <si>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</si>
  <si>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</si>
  <si>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</si>
  <si>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</si>
  <si>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</si>
  <si>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</si>
  <si>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</si>
  <si>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</si>
  <si>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</si>
  <si>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</si>
  <si>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</si>
  <si>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</si>
  <si>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</si>
  <si>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</si>
  <si>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</si>
  <si>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</si>
  <si>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</si>
  <si>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</si>
  <si>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</si>
  <si>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</si>
  <si>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</si>
  <si>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</si>
  <si>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</si>
  <si>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</si>
  <si>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</si>
  <si>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</si>
  <si>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</si>
  <si>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</si>
  <si>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</si>
  <si>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</si>
  <si>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</si>
  <si>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</si>
  <si>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</si>
  <si>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</si>
  <si>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</si>
  <si>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</si>
  <si>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</si>
  <si>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</si>
  <si>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</si>
  <si>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</si>
  <si>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</si>
  <si>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</si>
  <si>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</si>
  <si>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</si>
  <si>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</si>
  <si>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</si>
  <si>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</si>
  <si>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</si>
  <si>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</si>
  <si>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</si>
  <si>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</si>
  <si>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</si>
  <si>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</si>
  <si>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</si>
  <si>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</si>
  <si>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</si>
  <si>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</si>
  <si>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</si>
  <si>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</si>
  <si>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</si>
  <si>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</si>
  <si>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</si>
  <si>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</si>
  <si>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</si>
  <si>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</si>
  <si>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</si>
  <si>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</si>
  <si>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</si>
  <si>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</si>
  <si>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</si>
  <si>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</si>
  <si>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</si>
  <si>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</si>
  <si>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</si>
  <si>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</si>
  <si>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</si>
  <si>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</si>
  <si>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</si>
  <si>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</si>
  <si>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</si>
  <si>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</si>
  <si>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</si>
  <si>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</si>
  <si>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</si>
  <si>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</si>
  <si>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</si>
  <si>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</si>
  <si>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</si>
  <si>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</si>
  <si>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</si>
  <si>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</si>
  <si>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</si>
  <si>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</si>
  <si>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</si>
  <si>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</si>
  <si>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</si>
  <si>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</si>
  <si>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</si>
  <si>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</si>
  <si>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</si>
  <si>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</si>
  <si>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</si>
  <si>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</si>
  <si>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</si>
  <si>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</si>
  <si>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</si>
  <si>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</si>
  <si>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</si>
  <si>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</si>
  <si>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</si>
  <si>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</si>
  <si>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</si>
  <si>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</si>
  <si>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</si>
  <si>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</si>
  <si>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</si>
  <si>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</si>
  <si>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</si>
  <si>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</si>
  <si>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</si>
  <si>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</si>
  <si>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</si>
  <si>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</si>
  <si>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</si>
  <si>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</si>
  <si>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</si>
  <si>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</si>
  <si>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</si>
  <si>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</si>
  <si>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</si>
  <si>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</si>
  <si>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</si>
  <si>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</si>
  <si>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</si>
  <si>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</si>
  <si>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</si>
  <si>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</si>
  <si>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</si>
  <si>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</si>
  <si>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</si>
  <si>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</si>
  <si>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</si>
  <si>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</si>
  <si>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</si>
  <si>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</si>
  <si>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</si>
  <si>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</si>
  <si>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</si>
  <si>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</si>
  <si>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</si>
  <si>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</si>
  <si>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</si>
  <si>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</si>
  <si>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</si>
  <si>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</si>
  <si>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</si>
  <si>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</si>
  <si>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</si>
  <si>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</si>
  <si>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</si>
  <si>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</si>
  <si>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</si>
  <si>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</si>
  <si>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</si>
  <si>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</si>
  <si>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</si>
  <si>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</si>
  <si>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</si>
  <si>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</si>
  <si>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</si>
  <si>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</si>
  <si>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</si>
  <si>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</si>
  <si>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</si>
  <si>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</si>
  <si>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</si>
  <si>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</si>
  <si>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</si>
  <si>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</si>
  <si>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</si>
  <si>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</si>
  <si>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</si>
  <si>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</si>
  <si>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</si>
  <si>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</si>
  <si>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</si>
  <si>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</si>
  <si>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</si>
  <si>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</si>
  <si>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</si>
  <si>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</si>
  <si>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</si>
  <si>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</si>
  <si>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</si>
  <si>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</si>
  <si>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</si>
  <si>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</si>
  <si>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</si>
  <si>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</si>
  <si>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</si>
  <si>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</si>
  <si>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</si>
  <si>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</si>
  <si>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</si>
  <si>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</si>
  <si>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</si>
  <si>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</si>
  <si>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</si>
  <si>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</si>
  <si>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</si>
  <si>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</si>
  <si>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</si>
  <si>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</si>
  <si>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</si>
  <si>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</si>
  <si>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</si>
  <si>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</si>
  <si>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</si>
  <si>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</si>
  <si>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</si>
  <si>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</si>
  <si>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</si>
  <si>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</si>
  <si>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</si>
  <si>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</si>
  <si>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</si>
  <si>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</si>
  <si>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</si>
  <si>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</si>
  <si>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</si>
  <si>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</si>
  <si>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</si>
  <si>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</si>
  <si>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</si>
  <si>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</si>
  <si>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</si>
  <si>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</si>
  <si>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</si>
  <si>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</si>
  <si>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</si>
  <si>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</si>
  <si>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</si>
  <si>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</si>
  <si>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</si>
  <si>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</si>
  <si>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</si>
  <si>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</si>
  <si>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</si>
  <si>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</si>
  <si>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</si>
  <si>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</si>
  <si>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</si>
  <si>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</si>
  <si>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</si>
  <si>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</si>
  <si>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</si>
  <si>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</si>
  <si>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</si>
  <si>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</si>
  <si>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</si>
  <si>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</si>
  <si>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</si>
  <si>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</si>
  <si>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</si>
  <si>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</si>
  <si>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</si>
  <si>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</si>
  <si>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</si>
  <si>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</si>
  <si>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</si>
  <si>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</si>
  <si>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</si>
  <si>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</si>
  <si>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</si>
  <si>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</si>
  <si>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</si>
  <si>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</si>
  <si>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</si>
  <si>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</si>
  <si>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</si>
  <si>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</si>
  <si>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</si>
  <si>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</si>
  <si>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</si>
  <si>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</si>
  <si>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</si>
  <si>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</si>
  <si>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</si>
  <si>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</si>
  <si>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</si>
  <si>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</si>
  <si>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</si>
  <si>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</si>
  <si>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</si>
  <si>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</si>
  <si>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</si>
  <si>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</si>
  <si>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</si>
  <si>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</si>
  <si>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</si>
  <si>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</si>
  <si>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</si>
  <si>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</si>
  <si>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</si>
  <si>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</si>
  <si>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</si>
  <si>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</si>
  <si>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</si>
  <si>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</si>
  <si>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</si>
  <si>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</si>
  <si>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</si>
  <si>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</si>
  <si>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</si>
  <si>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</si>
  <si>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</si>
  <si>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</si>
  <si>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</si>
  <si>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</si>
  <si>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</si>
  <si>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</si>
  <si>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</si>
  <si>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</si>
  <si>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</si>
  <si>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</si>
  <si>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</si>
  <si>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</si>
  <si>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</si>
  <si>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</si>
  <si>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</si>
  <si>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</si>
  <si>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</si>
  <si>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</si>
  <si>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</si>
  <si>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</si>
  <si>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</si>
  <si>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</si>
  <si>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</si>
  <si>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</si>
  <si>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</si>
  <si>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</si>
  <si>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</si>
  <si>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</si>
  <si>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</si>
  <si>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</si>
  <si>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</si>
  <si>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</si>
  <si>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</si>
  <si>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</si>
  <si>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</si>
  <si>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</si>
  <si>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</si>
  <si>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</si>
  <si>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</si>
  <si>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</si>
  <si>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</si>
  <si>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</si>
  <si>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</si>
  <si>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</si>
  <si>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</si>
  <si>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</si>
  <si>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</si>
  <si>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</si>
  <si>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</si>
  <si>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</si>
  <si>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</si>
  <si>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</si>
  <si>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</si>
  <si>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</si>
  <si>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</si>
  <si>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</si>
  <si>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</si>
  <si>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</si>
  <si>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</si>
  <si>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</si>
  <si>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</si>
  <si>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</si>
  <si>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</si>
  <si>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</si>
  <si>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</si>
  <si>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</si>
  <si>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</si>
  <si>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</si>
  <si>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</si>
  <si>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</si>
  <si>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</si>
  <si>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</si>
  <si>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</si>
  <si>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</si>
  <si>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</si>
  <si>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</si>
  <si>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</si>
  <si>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</si>
  <si>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</si>
  <si>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</si>
  <si>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</si>
  <si>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</si>
  <si>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</si>
  <si>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</si>
  <si>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</si>
  <si>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</si>
  <si>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</si>
  <si>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</si>
  <si>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</si>
  <si>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</si>
  <si>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</si>
  <si>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</si>
  <si>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</si>
  <si>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</si>
  <si>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</si>
  <si>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</si>
  <si>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</si>
  <si>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</si>
  <si>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</si>
  <si>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</si>
  <si>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</si>
  <si>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</si>
  <si>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</si>
  <si>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</si>
  <si>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</si>
  <si>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</si>
  <si>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</si>
  <si>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</si>
  <si>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</si>
  <si>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</si>
  <si>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</si>
  <si>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</si>
  <si>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</si>
  <si>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</si>
  <si>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</si>
  <si>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</si>
  <si>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</si>
  <si>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</si>
  <si>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</si>
  <si>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</si>
  <si>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</si>
  <si>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</si>
  <si>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</si>
  <si>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</si>
  <si>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</si>
  <si>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</si>
  <si>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</si>
  <si>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</si>
  <si>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</si>
  <si>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</si>
  <si>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</si>
  <si>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</si>
  <si>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</si>
  <si>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</si>
  <si>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</si>
  <si>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</si>
  <si>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</si>
  <si>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</si>
  <si>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</si>
  <si>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</si>
  <si>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</si>
  <si>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</si>
  <si>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</si>
  <si>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</si>
  <si>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</si>
  <si>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</si>
  <si>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</si>
  <si>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</si>
  <si>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</si>
  <si>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</si>
  <si>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</si>
  <si>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</si>
  <si>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</si>
  <si>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</si>
  <si>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</si>
  <si>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</si>
  <si>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</si>
  <si>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</si>
  <si>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</si>
  <si>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</si>
  <si>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</si>
  <si>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</si>
  <si>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</si>
  <si>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</si>
  <si>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</si>
  <si>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</si>
  <si>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</si>
  <si>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</si>
  <si>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</si>
  <si>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</si>
  <si>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</si>
  <si>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</si>
  <si>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</si>
  <si>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</si>
  <si>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</si>
  <si>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</si>
  <si>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</si>
  <si>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</si>
  <si>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</si>
  <si>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</si>
  <si>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</si>
  <si>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</si>
  <si>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</si>
  <si>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</si>
  <si>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</si>
  <si>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</si>
  <si>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</si>
  <si>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</si>
  <si>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</si>
  <si>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</si>
  <si>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</si>
  <si>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</si>
  <si>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</si>
  <si>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</si>
  <si>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</si>
  <si>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</si>
  <si>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</si>
  <si>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</si>
  <si>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</si>
  <si>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</si>
  <si>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</si>
  <si>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</si>
  <si>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</si>
  <si>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</si>
  <si>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</si>
  <si>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</si>
  <si>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</si>
  <si>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</si>
  <si>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</si>
  <si>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</si>
  <si>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</si>
  <si>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</si>
  <si>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</si>
  <si>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</si>
  <si>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</si>
  <si>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</si>
  <si>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</si>
  <si>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</si>
  <si>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</si>
  <si>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</si>
  <si>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</si>
  <si>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</si>
  <si>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</si>
  <si>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</si>
  <si>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</si>
  <si>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</si>
  <si>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</si>
  <si>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</si>
  <si>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</si>
  <si>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</si>
  <si>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</si>
  <si>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</si>
  <si>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</si>
  <si>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</si>
  <si>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</si>
  <si>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</si>
  <si>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</si>
  <si>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</si>
  <si>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</si>
  <si>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</si>
  <si>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</si>
  <si>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</si>
  <si>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</si>
  <si>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</si>
  <si>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</si>
  <si>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</si>
  <si>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</si>
  <si>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</si>
  <si>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</si>
  <si>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</si>
  <si>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</si>
  <si>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</si>
  <si>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</si>
  <si>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</si>
  <si>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</si>
  <si>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</si>
  <si>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</si>
  <si>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</si>
  <si>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</si>
  <si>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</si>
  <si>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</si>
  <si>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</si>
  <si>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</si>
  <si>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</si>
  <si>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</si>
  <si>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</si>
  <si>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</si>
  <si>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</si>
  <si>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</si>
  <si>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</si>
  <si>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</si>
  <si>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</si>
  <si>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</si>
  <si>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</si>
  <si>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</si>
  <si>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</si>
  <si>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</si>
  <si>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</si>
  <si>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</si>
  <si>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</si>
  <si>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</si>
  <si>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</si>
  <si>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</si>
  <si>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</si>
  <si>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</si>
  <si>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</si>
  <si>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</si>
  <si>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</si>
  <si>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</si>
  <si>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</si>
  <si>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</si>
  <si>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</si>
  <si>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</si>
  <si>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</si>
  <si>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</si>
  <si>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</si>
  <si>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</si>
  <si>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</si>
  <si>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</si>
  <si>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</si>
  <si>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</si>
  <si>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</si>
  <si>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</si>
  <si>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</si>
  <si>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</si>
  <si>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</si>
  <si>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</si>
  <si>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</si>
  <si>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</si>
  <si>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</si>
  <si>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</si>
  <si>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</si>
  <si>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</si>
  <si>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</si>
  <si>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</si>
  <si>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</si>
  <si>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</si>
  <si>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</si>
  <si>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</si>
  <si>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</si>
  <si>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</si>
  <si>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</si>
  <si>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</si>
  <si>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</si>
  <si>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</si>
  <si>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</si>
  <si>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</si>
  <si>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</si>
  <si>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</si>
  <si>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</si>
  <si>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</si>
  <si>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</si>
  <si>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</si>
  <si>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</si>
  <si>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</si>
  <si>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</si>
  <si>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</si>
  <si>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</si>
  <si>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</si>
  <si>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</si>
  <si>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</si>
  <si>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</si>
  <si>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</si>
  <si>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</si>
  <si>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</si>
  <si>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</si>
  <si>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</si>
  <si>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</si>
  <si>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</si>
  <si>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</si>
  <si>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</si>
  <si>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</si>
  <si>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</si>
  <si>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</si>
  <si>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</si>
  <si>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</si>
  <si>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</si>
  <si>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</si>
  <si>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</si>
  <si>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</si>
  <si>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</si>
  <si>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</si>
  <si>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</si>
  <si>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</si>
  <si>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</si>
  <si>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</si>
  <si>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</si>
  <si>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</si>
  <si>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</si>
  <si>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</si>
  <si>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</si>
  <si>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</si>
  <si>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</si>
  <si>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</si>
  <si>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</si>
  <si>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</si>
  <si>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</si>
  <si>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</si>
  <si>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</si>
  <si>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</si>
  <si>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</si>
  <si>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</si>
  <si>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</si>
  <si>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</si>
  <si>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</si>
  <si>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</si>
  <si>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</si>
  <si>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</si>
  <si>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</si>
  <si>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</si>
  <si>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</si>
  <si>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</si>
  <si>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</si>
  <si>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</si>
  <si>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</si>
  <si>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</si>
  <si>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</si>
  <si>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</si>
  <si>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</si>
  <si>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</si>
  <si>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</si>
  <si>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</si>
  <si>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</si>
  <si>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</si>
  <si>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</si>
  <si>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</si>
  <si>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</si>
  <si>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</si>
  <si>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</si>
  <si>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</si>
  <si>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</si>
  <si>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</si>
  <si>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</si>
  <si>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</si>
  <si>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</si>
  <si>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</si>
  <si>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</si>
  <si>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</si>
  <si>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</si>
  <si>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</si>
  <si>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</si>
  <si>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</si>
  <si>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</si>
  <si>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</si>
  <si>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</si>
  <si>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</si>
  <si>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</si>
  <si>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</si>
  <si>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</si>
  <si>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</si>
  <si>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</si>
  <si>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</si>
  <si>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</si>
  <si>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</si>
  <si>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</si>
  <si>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</si>
  <si>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</si>
  <si>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</si>
  <si>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</si>
  <si>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</si>
  <si>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</si>
  <si>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</si>
  <si>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</si>
  <si>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</si>
  <si>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</si>
  <si>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</si>
  <si>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</si>
  <si>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</si>
  <si>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</si>
  <si>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</si>
  <si>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</si>
  <si>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</si>
  <si>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</si>
  <si>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</si>
  <si>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</si>
  <si>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</si>
  <si>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</si>
  <si>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</si>
  <si>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</si>
  <si>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</si>
  <si>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</si>
  <si>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</si>
  <si>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</si>
  <si>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</si>
  <si>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</si>
  <si>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</si>
  <si>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</si>
  <si>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</si>
  <si>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</si>
  <si>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</si>
  <si>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</si>
  <si>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</si>
  <si>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</si>
  <si>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</si>
  <si>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</si>
  <si>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</si>
  <si>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</si>
  <si>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</si>
  <si>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</si>
  <si>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</si>
  <si>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</si>
  <si>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</si>
  <si>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</si>
  <si>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</si>
  <si>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</si>
  <si>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</si>
  <si>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</si>
  <si>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</si>
  <si>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</si>
  <si>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</si>
  <si>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</si>
  <si>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</si>
  <si>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</si>
  <si>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</si>
  <si>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</si>
  <si>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</si>
  <si>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</si>
  <si>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</si>
  <si>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</si>
  <si>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</si>
  <si>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</si>
  <si>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</si>
  <si>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</si>
  <si>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</si>
  <si>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</si>
  <si>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</si>
  <si>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</si>
  <si>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</si>
  <si>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</si>
  <si>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</si>
  <si>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</si>
  <si>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</si>
  <si>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</si>
  <si>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</si>
  <si>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</si>
  <si>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</si>
  <si>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</si>
  <si>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</si>
  <si>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</si>
  <si>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</si>
  <si>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</si>
  <si>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</si>
  <si>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</si>
  <si>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</si>
  <si>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</si>
  <si>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</si>
  <si>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</si>
  <si>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</si>
  <si>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</si>
  <si>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</si>
  <si>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</si>
  <si>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</si>
  <si>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</si>
  <si>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</si>
  <si>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</si>
  <si>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</si>
  <si>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</si>
  <si>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</si>
  <si>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</si>
  <si>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</si>
  <si>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</si>
  <si>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</si>
  <si>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</si>
  <si>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</si>
  <si>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</si>
  <si>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</si>
  <si>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</si>
  <si>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</si>
  <si>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</si>
  <si>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</si>
  <si>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</si>
  <si>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</si>
  <si>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</si>
  <si>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</si>
  <si>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</si>
  <si>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</si>
  <si>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</si>
  <si>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</si>
  <si>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</si>
  <si>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</si>
  <si>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</si>
  <si>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</si>
  <si>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</si>
  <si>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</si>
  <si>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</si>
  <si>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</si>
  <si>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</si>
  <si>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</si>
  <si>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</si>
  <si>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</si>
  <si>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</si>
  <si>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</si>
  <si>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</si>
  <si>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</si>
  <si>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</si>
  <si>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</si>
  <si>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</si>
  <si>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</si>
  <si>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</si>
  <si>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</si>
  <si>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</si>
  <si>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</si>
  <si>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</si>
  <si>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</si>
  <si>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</si>
  <si>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</si>
  <si>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</si>
  <si>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</si>
  <si>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</si>
  <si>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</si>
  <si>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</si>
  <si>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</si>
  <si>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</si>
  <si>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</si>
  <si>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</si>
  <si>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</si>
  <si>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</si>
  <si>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</si>
  <si>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</si>
  <si>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</si>
  <si>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</si>
  <si>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</si>
  <si>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</si>
  <si>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</si>
  <si>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</si>
  <si>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</si>
  <si>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</si>
  <si>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</si>
  <si>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</si>
  <si>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</si>
  <si>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</si>
  <si>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</si>
  <si>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</si>
  <si>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</si>
  <si>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</si>
  <si>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</si>
  <si>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</si>
  <si>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</si>
  <si>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</si>
  <si>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</si>
  <si>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</si>
  <si>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</si>
  <si>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</si>
  <si>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</si>
  <si>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</si>
  <si>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</si>
  <si>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</si>
  <si>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</si>
  <si>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</si>
  <si>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</si>
  <si>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</si>
  <si>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</si>
  <si>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</si>
  <si>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</si>
  <si>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</si>
  <si>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</si>
  <si>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</si>
  <si>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</si>
  <si>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</si>
  <si>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</si>
  <si>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</si>
  <si>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</si>
  <si>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</si>
  <si>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</si>
  <si>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</si>
  <si>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</si>
  <si>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</si>
  <si>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</si>
  <si>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</si>
  <si>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</si>
  <si>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</si>
  <si>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</si>
  <si>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</si>
  <si>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</si>
  <si>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</si>
  <si>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</si>
  <si>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</si>
  <si>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</si>
  <si>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</si>
  <si>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</si>
  <si>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</si>
  <si>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</si>
  <si>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</si>
  <si>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</si>
  <si>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</si>
  <si>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</si>
  <si>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</si>
  <si>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</si>
  <si>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</si>
  <si>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</si>
  <si>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</si>
  <si>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</si>
  <si>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</si>
  <si>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</si>
  <si>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</si>
  <si>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</si>
  <si>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</si>
  <si>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</si>
  <si>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</si>
  <si>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</si>
  <si>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</si>
  <si>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</si>
  <si>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</si>
  <si>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</si>
  <si>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</si>
  <si>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</si>
  <si>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</si>
  <si>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</si>
  <si>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</si>
  <si>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</si>
  <si>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</si>
  <si>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</si>
  <si>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</si>
  <si>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</si>
  <si>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</si>
  <si>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</si>
  <si>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</si>
  <si>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</si>
  <si>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</si>
  <si>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</si>
  <si>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</si>
  <si>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</si>
  <si>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</si>
  <si>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</si>
  <si>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</si>
  <si>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</si>
  <si>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</si>
  <si>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</si>
  <si>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</si>
  <si>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</si>
  <si>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</si>
  <si>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</si>
  <si>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</si>
  <si>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</si>
  <si>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</si>
  <si>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</si>
  <si>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</si>
  <si>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</si>
  <si>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</si>
  <si>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</si>
  <si>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</si>
  <si>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</si>
  <si>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</si>
  <si>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</si>
  <si>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</si>
  <si>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</si>
  <si>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</si>
  <si>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</si>
  <si>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</si>
  <si>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</si>
  <si>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</si>
  <si>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</si>
  <si>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</si>
  <si>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</si>
  <si>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</si>
  <si>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</si>
  <si>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</si>
  <si>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</si>
  <si>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</si>
  <si>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</si>
  <si>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</si>
  <si>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</si>
  <si>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</si>
  <si>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</si>
  <si>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</si>
  <si>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</si>
  <si>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</si>
  <si>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</si>
  <si>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</si>
  <si>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</si>
  <si>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</si>
  <si>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</si>
  <si>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</si>
  <si>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</si>
  <si>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</si>
  <si>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</si>
  <si>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</si>
  <si>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</si>
  <si>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</si>
  <si>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</si>
  <si>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</si>
  <si>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</si>
  <si>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</si>
  <si>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</si>
  <si>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</si>
  <si>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</si>
  <si>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</si>
  <si>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</si>
  <si>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</si>
  <si>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</si>
  <si>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</si>
  <si>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</si>
  <si>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</si>
  <si>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</si>
  <si>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</si>
  <si>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</si>
  <si>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</si>
  <si>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</si>
  <si>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</si>
  <si>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</si>
  <si>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</si>
  <si>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</si>
  <si>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</si>
  <si>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</si>
  <si>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</si>
  <si>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</si>
  <si>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</si>
  <si>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</si>
  <si>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</si>
  <si>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</si>
  <si>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</si>
  <si>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</si>
  <si>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</si>
  <si>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</si>
  <si>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</si>
  <si>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</si>
  <si>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</si>
  <si>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</si>
  <si>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</si>
  <si>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</si>
  <si>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</si>
  <si>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</si>
  <si>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</si>
  <si>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</si>
  <si>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</si>
  <si>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</si>
  <si>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</si>
  <si>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</si>
  <si>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</si>
  <si>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</si>
  <si>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</si>
  <si>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</si>
  <si>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</si>
  <si>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</si>
  <si>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</si>
  <si>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</si>
  <si>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</si>
  <si>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</si>
  <si>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</si>
  <si>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</si>
  <si>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</si>
  <si>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</si>
  <si>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</si>
  <si>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</si>
  <si>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</si>
  <si>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</si>
  <si>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</si>
  <si>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</si>
  <si>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</si>
  <si>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</si>
  <si>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</si>
  <si>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</si>
  <si>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</si>
  <si>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</si>
  <si>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</si>
  <si>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</si>
  <si>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</si>
  <si>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</si>
  <si>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</si>
  <si>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</si>
  <si>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</si>
  <si>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</si>
  <si>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</si>
  <si>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</si>
  <si>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</si>
  <si>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</si>
  <si>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</si>
  <si>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</si>
  <si>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</si>
  <si>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</si>
  <si>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</si>
  <si>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</si>
  <si>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</si>
  <si>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</si>
  <si>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</si>
  <si>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</si>
  <si>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</si>
  <si>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</si>
  <si>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</si>
  <si>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</si>
  <si>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</si>
  <si>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</si>
  <si>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</si>
  <si>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</si>
  <si>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</si>
  <si>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</si>
  <si>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</si>
  <si>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</si>
  <si>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</si>
  <si>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</si>
  <si>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</si>
  <si>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</si>
  <si>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</si>
  <si>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</si>
  <si>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</si>
  <si>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</si>
  <si>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</si>
  <si>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</si>
  <si>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</si>
  <si>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</si>
  <si>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</si>
  <si>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</si>
  <si>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</si>
  <si>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</si>
  <si>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</si>
  <si>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</si>
  <si>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</si>
  <si>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</si>
  <si>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</si>
  <si>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</si>
  <si>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</si>
  <si>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</si>
  <si>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</si>
  <si>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</si>
  <si>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</si>
  <si>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</si>
  <si>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</si>
  <si>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</si>
  <si>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</si>
  <si>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</si>
  <si>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</si>
  <si>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</si>
  <si>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</si>
  <si>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</si>
  <si>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</si>
  <si>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</si>
  <si>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</si>
  <si>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</si>
  <si>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</si>
  <si>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</si>
  <si>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</si>
  <si>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</si>
  <si>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</si>
  <si>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</si>
  <si>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</si>
  <si>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</si>
  <si>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</si>
  <si>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</si>
  <si>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</si>
  <si>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</si>
  <si>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</si>
  <si>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</si>
  <si>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</si>
  <si>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</si>
  <si>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</si>
  <si>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</si>
  <si>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</si>
  <si>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</si>
  <si>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</si>
  <si>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</si>
  <si>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</si>
  <si>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</si>
  <si>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</si>
  <si>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</si>
  <si>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</si>
  <si>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</si>
  <si>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</si>
  <si>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</si>
  <si>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</si>
  <si>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</si>
  <si>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</si>
  <si>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</si>
  <si>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</si>
  <si>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</si>
  <si>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</si>
  <si>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</si>
  <si>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</si>
  <si>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</si>
  <si>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</si>
  <si>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</si>
  <si>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</si>
  <si>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</si>
  <si>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</si>
  <si>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</si>
  <si>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</si>
  <si>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</si>
  <si>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</si>
  <si>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</si>
  <si>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</si>
  <si>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</si>
  <si>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</si>
  <si>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</si>
  <si>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</si>
  <si>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</si>
  <si>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</si>
  <si>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</si>
  <si>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</si>
  <si>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</si>
  <si>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</si>
  <si>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</si>
  <si>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</si>
  <si>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</si>
  <si>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</si>
  <si>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</si>
  <si>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</si>
  <si>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</si>
  <si>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</si>
  <si>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</si>
  <si>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</si>
  <si>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</si>
  <si>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</si>
  <si>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</si>
  <si>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</si>
  <si>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</si>
  <si>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</si>
  <si>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</si>
  <si>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</si>
  <si>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</si>
  <si>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</si>
  <si>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</si>
  <si>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</si>
  <si>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</si>
  <si>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</si>
  <si>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</si>
  <si>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</si>
  <si>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</si>
  <si>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</si>
  <si>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</si>
  <si>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</si>
  <si>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</si>
  <si>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</si>
  <si>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</si>
  <si>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</si>
  <si>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</si>
  <si>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</si>
  <si>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</si>
  <si>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</si>
  <si>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</si>
  <si>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</si>
  <si>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</si>
  <si>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</si>
  <si>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</si>
  <si>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</si>
  <si>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</si>
  <si>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</si>
  <si>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</si>
  <si>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</si>
  <si>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</si>
  <si>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</si>
  <si>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</si>
  <si>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</si>
  <si>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</si>
  <si>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</si>
  <si>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</si>
  <si>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</si>
  <si>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</si>
  <si>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</si>
  <si>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</si>
  <si>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</si>
  <si>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</si>
  <si>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</si>
  <si>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</si>
  <si>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</si>
  <si>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</si>
  <si>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</si>
  <si>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</si>
  <si>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</si>
  <si>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</si>
  <si>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</si>
  <si>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</si>
  <si>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</si>
  <si>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</si>
  <si>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</si>
  <si>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</si>
  <si>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</si>
  <si>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</si>
  <si>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</si>
  <si>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</si>
  <si>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</si>
  <si>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</si>
  <si>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</si>
  <si>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</si>
  <si>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</si>
  <si>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</si>
  <si>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</si>
  <si>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</si>
  <si>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</si>
  <si>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</si>
  <si>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</si>
  <si>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</si>
  <si>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</si>
  <si>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</si>
  <si>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</si>
  <si>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</si>
  <si>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</si>
  <si>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</si>
  <si>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</si>
  <si>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</si>
  <si>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</si>
  <si>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</si>
  <si>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</si>
  <si>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</si>
  <si>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</si>
  <si>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</si>
  <si>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</si>
  <si>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</si>
  <si>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</si>
  <si>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</si>
  <si>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</si>
  <si>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</si>
  <si>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</si>
  <si>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</si>
  <si>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</si>
  <si>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</si>
  <si>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</si>
  <si>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</si>
  <si>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</si>
  <si>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</si>
  <si>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</si>
  <si>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</si>
  <si>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</si>
  <si>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</si>
  <si>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</si>
  <si>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</si>
  <si>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</si>
  <si>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</si>
  <si>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</si>
  <si>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</si>
  <si>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</si>
  <si>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</si>
  <si>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</si>
  <si>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</si>
  <si>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</si>
  <si>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</si>
  <si>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</si>
  <si>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</si>
  <si>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</si>
  <si>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</si>
  <si>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</si>
  <si>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</si>
  <si>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</si>
  <si>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</si>
  <si>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</si>
  <si>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</si>
  <si>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</si>
  <si>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</si>
  <si>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</si>
  <si>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</si>
  <si>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</si>
  <si>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</si>
  <si>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</si>
  <si>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</si>
  <si>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</si>
  <si>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</si>
  <si>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</si>
  <si>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</si>
  <si>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</si>
  <si>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</si>
  <si>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</si>
  <si>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</si>
  <si>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</si>
  <si>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</si>
  <si>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</si>
  <si>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</si>
  <si>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</si>
  <si>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</si>
  <si>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</si>
  <si>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</si>
  <si>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</si>
  <si>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</si>
  <si>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</si>
  <si>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</si>
  <si>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</si>
  <si>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</si>
  <si>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</si>
  <si>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</si>
  <si>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</si>
  <si>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</si>
  <si>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</si>
  <si>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</si>
  <si>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</si>
  <si>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</si>
  <si>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</si>
  <si>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</si>
  <si>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</si>
  <si>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</si>
  <si>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</si>
  <si>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</si>
  <si>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</si>
  <si>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</si>
  <si>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</si>
  <si>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</si>
  <si>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</si>
  <si>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</si>
  <si>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</si>
  <si>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</si>
  <si>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</si>
  <si>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</si>
  <si>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</si>
  <si>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</si>
  <si>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</si>
  <si>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</si>
  <si>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</si>
  <si>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</si>
  <si>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</si>
  <si>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</si>
  <si>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</si>
  <si>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</si>
  <si>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</si>
  <si>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</si>
  <si>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</si>
  <si>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</si>
  <si>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</si>
  <si>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</si>
  <si>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</si>
  <si>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</si>
  <si>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</si>
  <si>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</si>
  <si>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</si>
  <si>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</si>
  <si>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</si>
  <si>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</si>
  <si>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</si>
  <si>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</si>
  <si>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</si>
  <si>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</si>
  <si>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</si>
  <si>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</si>
  <si>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</si>
  <si>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</si>
  <si>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</si>
  <si>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</si>
  <si>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</si>
  <si>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</si>
  <si>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</si>
  <si>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</si>
  <si>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</si>
  <si>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</si>
  <si>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</si>
  <si>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</si>
  <si>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</si>
  <si>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</si>
  <si>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</si>
  <si>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</si>
  <si>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</si>
  <si>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</si>
  <si>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</si>
  <si>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</si>
  <si>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</si>
  <si>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</si>
  <si>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</si>
  <si>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</si>
  <si>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</si>
  <si>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</si>
  <si>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</si>
  <si>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</si>
  <si>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</si>
  <si>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</si>
  <si>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</si>
  <si>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</si>
  <si>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</si>
  <si>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</si>
  <si>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</si>
  <si>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</si>
  <si>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</si>
  <si>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</si>
  <si>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</si>
  <si>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</si>
  <si>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</si>
  <si>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</si>
  <si>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</si>
  <si>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</si>
  <si>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</si>
  <si>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</si>
  <si>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</si>
  <si>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</si>
  <si>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</si>
  <si>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</si>
  <si>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</si>
  <si>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</si>
  <si>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</si>
  <si>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</si>
  <si>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</si>
  <si>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</si>
  <si>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</si>
  <si>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</si>
  <si>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</si>
  <si>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</si>
  <si>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</si>
  <si>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</si>
  <si>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</si>
  <si>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</si>
  <si>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</si>
  <si>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</si>
  <si>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</si>
  <si>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</si>
  <si>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</si>
  <si>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</si>
  <si>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</si>
  <si>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</si>
  <si>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</si>
  <si>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</si>
  <si>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</si>
  <si>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</si>
  <si>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</si>
  <si>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</si>
  <si>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</si>
  <si>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</si>
  <si>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</si>
  <si>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</si>
  <si>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</si>
  <si>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</si>
  <si>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</si>
  <si>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</si>
  <si>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</si>
  <si>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</si>
  <si>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</si>
  <si>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</si>
  <si>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</si>
  <si>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</si>
  <si>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</si>
  <si>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</si>
  <si>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</si>
  <si>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</si>
  <si>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</si>
  <si>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</si>
  <si>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</si>
  <si>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</si>
  <si>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</si>
  <si>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</si>
  <si>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</si>
  <si>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</si>
  <si>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</si>
  <si>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</si>
  <si>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</si>
  <si>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</si>
  <si>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</si>
  <si>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</si>
  <si>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</si>
  <si>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</si>
  <si>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</si>
  <si>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</si>
  <si>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</si>
  <si>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</si>
  <si>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</si>
  <si>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</si>
  <si>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</si>
  <si>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</si>
  <si>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</si>
  <si>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</si>
  <si>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</si>
  <si>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</si>
  <si>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</si>
  <si>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</si>
  <si>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</si>
  <si>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</si>
  <si>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</si>
  <si>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</si>
  <si>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</si>
  <si>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</si>
  <si>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</si>
  <si>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</si>
  <si>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</si>
  <si>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</si>
  <si>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</si>
  <si>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</si>
  <si>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</si>
  <si>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</si>
  <si>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</si>
  <si>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</si>
  <si>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</si>
  <si>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</si>
  <si>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</si>
  <si>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</si>
  <si>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</si>
  <si>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</si>
  <si>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</si>
  <si>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</si>
  <si>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</si>
  <si>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</si>
  <si>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</si>
  <si>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</si>
  <si>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</si>
  <si>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</si>
  <si>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</si>
  <si>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</si>
  <si>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</si>
  <si>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</si>
  <si>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</si>
  <si>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</si>
  <si>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</si>
  <si>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</si>
  <si>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</si>
  <si>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</si>
  <si>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</si>
  <si>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</si>
  <si>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</si>
  <si>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</si>
  <si>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</si>
  <si>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</si>
  <si>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</si>
  <si>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</si>
  <si>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</si>
  <si>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</si>
  <si>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</si>
  <si>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</si>
  <si>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</si>
  <si>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</si>
  <si>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</si>
  <si>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</si>
  <si>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</si>
  <si>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</si>
  <si>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</si>
  <si>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</si>
  <si>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</si>
  <si>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</si>
  <si>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</si>
  <si>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</si>
  <si>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</si>
  <si>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</si>
  <si>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</si>
  <si>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</si>
  <si>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</si>
  <si>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</si>
  <si>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</si>
  <si>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</si>
  <si>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</si>
  <si>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</si>
  <si>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</si>
  <si>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</si>
  <si>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</si>
  <si>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</si>
  <si>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</si>
  <si>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</si>
  <si>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</si>
  <si>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</si>
  <si>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</si>
  <si>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</si>
  <si>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</si>
  <si>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</si>
  <si>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</si>
  <si>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</si>
  <si>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</si>
  <si>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</si>
  <si>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</si>
  <si>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</si>
  <si>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</si>
  <si>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</si>
  <si>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</si>
  <si>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</si>
  <si>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</si>
  <si>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</si>
  <si>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</si>
  <si>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</si>
  <si>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</si>
  <si>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</si>
  <si>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</si>
  <si>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</si>
  <si>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</si>
  <si>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</si>
  <si>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</si>
  <si>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</si>
  <si>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</si>
  <si>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</si>
  <si>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</si>
  <si>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</si>
  <si>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</si>
  <si>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</si>
  <si>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</si>
  <si>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</si>
  <si>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</si>
  <si>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</si>
  <si>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</si>
  <si>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</si>
  <si>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</si>
  <si>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</si>
  <si>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</si>
  <si>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</si>
  <si>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</si>
  <si>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</si>
  <si>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</si>
  <si>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</si>
  <si>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</si>
  <si>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</si>
  <si>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</si>
  <si>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</si>
  <si>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</si>
  <si>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</si>
  <si>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</si>
  <si>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</si>
  <si>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</si>
  <si>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</si>
  <si>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</si>
  <si>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</si>
  <si>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</si>
  <si>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</si>
  <si>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</si>
  <si>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</si>
  <si>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</si>
  <si>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</si>
  <si>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</si>
  <si>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</si>
  <si>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</si>
  <si>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</si>
  <si>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</si>
  <si>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</si>
  <si>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</si>
  <si>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</si>
  <si>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</si>
  <si>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</si>
  <si>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</si>
  <si>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</si>
  <si>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</si>
  <si>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</si>
  <si>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</si>
  <si>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</si>
  <si>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</si>
  <si>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</si>
  <si>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</si>
  <si>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</si>
  <si>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</si>
  <si>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</si>
  <si>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</si>
  <si>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</si>
  <si>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</si>
  <si>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</si>
  <si>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</si>
  <si>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</si>
  <si>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</si>
  <si>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</si>
  <si>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</si>
  <si>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</si>
  <si>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</si>
  <si>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</si>
  <si>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</si>
  <si>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</si>
  <si>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</si>
  <si>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</si>
  <si>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</si>
  <si>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</si>
  <si>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</si>
  <si>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</si>
  <si>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</si>
  <si>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</si>
  <si>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</si>
  <si>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</si>
  <si>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</si>
  <si>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</si>
  <si>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</si>
  <si>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</si>
  <si>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</si>
  <si>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</si>
  <si>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</si>
  <si>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</si>
  <si>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</si>
  <si>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</si>
  <si>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</si>
  <si>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</si>
  <si>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</si>
  <si>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</si>
  <si>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</si>
  <si>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</si>
  <si>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</si>
  <si>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</si>
  <si>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</si>
  <si>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</si>
  <si>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</si>
  <si>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</si>
  <si>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</si>
  <si>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</si>
  <si>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</si>
  <si>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</si>
  <si>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</si>
  <si>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</si>
  <si>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</si>
  <si>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</si>
  <si>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</si>
  <si>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</si>
  <si>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</si>
  <si>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</si>
  <si>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</si>
  <si>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</si>
  <si>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</si>
  <si>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</si>
  <si>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</si>
  <si>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</si>
  <si>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</si>
  <si>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</si>
  <si>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</si>
  <si>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</si>
  <si>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</si>
  <si>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</si>
  <si>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</si>
  <si>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</si>
  <si>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</si>
  <si>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</si>
  <si>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</si>
  <si>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</si>
  <si>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</si>
  <si>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</si>
  <si>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</si>
  <si>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</si>
  <si>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</si>
  <si>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</si>
  <si>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</si>
  <si>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</si>
  <si>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</si>
  <si>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</si>
  <si>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</si>
  <si>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</si>
  <si>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</si>
  <si>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</si>
  <si>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</si>
  <si>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</si>
  <si>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</si>
  <si>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</si>
  <si>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</si>
  <si>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</si>
  <si>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</si>
  <si>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</si>
  <si>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</si>
  <si>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</si>
  <si>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</si>
  <si>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</si>
  <si>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</si>
  <si>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</si>
  <si>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</si>
  <si>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</si>
  <si>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</si>
  <si>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</si>
  <si>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</si>
  <si>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</si>
  <si>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</si>
  <si>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</si>
  <si>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</si>
  <si>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</si>
  <si>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</si>
  <si>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</si>
  <si>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</si>
  <si>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</si>
  <si>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</si>
  <si>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</si>
  <si>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</si>
  <si>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</si>
  <si>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</si>
  <si>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</si>
  <si>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</si>
  <si>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</si>
  <si>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</si>
  <si>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</si>
  <si>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</si>
  <si>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</si>
  <si>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</si>
  <si>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</si>
  <si>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</si>
  <si>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</si>
  <si>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</si>
  <si>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</si>
  <si>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</si>
  <si>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</si>
  <si>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</si>
  <si>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</si>
  <si>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</si>
  <si>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</si>
  <si>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</si>
  <si>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</si>
  <si>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</si>
  <si>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</si>
  <si>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</si>
  <si>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</si>
  <si>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</si>
  <si>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</si>
  <si>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</si>
  <si>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</si>
  <si>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</si>
  <si>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</si>
  <si>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</si>
  <si>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</si>
  <si>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</si>
  <si>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</si>
  <si>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</si>
  <si>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</si>
  <si>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</si>
  <si>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</si>
  <si>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</si>
  <si>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</si>
  <si>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</si>
  <si>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</si>
  <si>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</si>
  <si>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</si>
  <si>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</si>
  <si>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</si>
  <si>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</si>
  <si>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</si>
  <si>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</si>
  <si>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</si>
  <si>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</si>
  <si>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</si>
  <si>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</si>
  <si>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</si>
  <si>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</si>
  <si>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</si>
  <si>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</si>
  <si>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</si>
  <si>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</si>
  <si>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</si>
  <si>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</si>
  <si>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</si>
  <si>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</si>
  <si>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</si>
  <si>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</si>
  <si>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</si>
  <si>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</si>
  <si>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</si>
  <si>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</si>
  <si>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</si>
  <si>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</si>
  <si>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</si>
  <si>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</si>
  <si>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</si>
  <si>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</si>
  <si>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</si>
  <si>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</si>
  <si>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</si>
  <si>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</si>
  <si>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</si>
  <si>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</si>
  <si>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</si>
  <si>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</si>
  <si>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</si>
  <si>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</si>
  <si>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</si>
  <si>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</si>
  <si>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</si>
  <si>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</si>
  <si>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</si>
  <si>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</si>
  <si>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</si>
  <si>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</si>
  <si>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</si>
  <si>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</si>
  <si>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</si>
  <si>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</si>
  <si>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</si>
  <si>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</si>
  <si>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</si>
  <si>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</si>
  <si>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</si>
  <si>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</si>
  <si>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</si>
  <si>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</si>
  <si>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</si>
  <si>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</si>
  <si>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</si>
  <si>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</si>
  <si>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</si>
  <si>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</si>
  <si>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</si>
  <si>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</si>
  <si>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</si>
  <si>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</si>
  <si>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</si>
  <si>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</si>
  <si>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</si>
  <si>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</si>
  <si>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</si>
  <si>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</si>
  <si>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</si>
  <si>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</si>
  <si>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</si>
  <si>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</si>
  <si>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</si>
  <si>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</si>
  <si>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</si>
  <si>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</si>
  <si>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</si>
  <si>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</si>
  <si>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</si>
  <si>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</si>
  <si>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</si>
  <si>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</si>
  <si>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</si>
  <si>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</si>
  <si>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</si>
  <si>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</si>
  <si>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</si>
  <si>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</si>
  <si>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</si>
  <si>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</si>
  <si>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</si>
  <si>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</si>
  <si>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</si>
  <si>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</si>
  <si>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</si>
  <si>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</si>
  <si>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</si>
  <si>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</si>
  <si>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</si>
  <si>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</si>
  <si>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</si>
  <si>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</si>
  <si>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</si>
  <si>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</si>
  <si>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</si>
  <si>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</si>
  <si>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</si>
  <si>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</si>
  <si>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</si>
  <si>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</si>
  <si>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</si>
  <si>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</si>
  <si>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</si>
  <si>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</si>
  <si>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</si>
  <si>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</si>
  <si>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</si>
  <si>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</si>
  <si>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</si>
  <si>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</si>
  <si>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</si>
  <si>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</si>
  <si>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</si>
  <si>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</si>
  <si>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</si>
  <si>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</si>
  <si>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</si>
  <si>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</si>
  <si>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</si>
  <si>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</si>
  <si>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</si>
  <si>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</si>
  <si>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</si>
  <si>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</si>
  <si>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</si>
  <si>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</si>
  <si>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</si>
  <si>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</si>
  <si>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</si>
  <si>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</si>
  <si>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</si>
  <si>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</si>
  <si>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</si>
  <si>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</si>
  <si>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</si>
  <si>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</si>
  <si>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</si>
  <si>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</si>
  <si>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</si>
  <si>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</si>
  <si>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</si>
  <si>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</si>
  <si>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</si>
  <si>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</si>
  <si>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</si>
  <si>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</si>
  <si>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</si>
  <si>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</si>
  <si>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</si>
  <si>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</si>
  <si>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</si>
  <si>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</si>
  <si>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</si>
  <si>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</si>
  <si>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</si>
  <si>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</si>
  <si>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</si>
  <si>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</si>
  <si>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</si>
  <si>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</si>
  <si>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</si>
  <si>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</si>
  <si>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</si>
  <si>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</si>
  <si>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</si>
  <si>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</si>
  <si>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</si>
  <si>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</si>
  <si>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</si>
  <si>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</si>
  <si>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</si>
  <si>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</si>
  <si>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</si>
  <si>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</si>
  <si>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</si>
  <si>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</si>
  <si>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</si>
  <si>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</si>
  <si>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</si>
  <si>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</si>
  <si>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</si>
  <si>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</si>
  <si>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</si>
  <si>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</si>
  <si>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</si>
  <si>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</si>
  <si>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</si>
  <si>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</si>
  <si>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</si>
  <si>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</si>
  <si>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</si>
  <si>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</si>
  <si>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</si>
  <si>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</si>
  <si>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</si>
  <si>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</si>
  <si>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</si>
  <si>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</si>
  <si>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</si>
  <si>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</si>
  <si>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</si>
  <si>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</si>
  <si>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</si>
  <si>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</si>
  <si>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</si>
  <si>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</si>
  <si>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</si>
  <si>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</si>
  <si>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</si>
  <si>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</si>
  <si>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</si>
  <si>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</si>
  <si>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</si>
  <si>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</si>
  <si>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</si>
  <si>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</si>
  <si>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</si>
  <si>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</si>
  <si>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</si>
  <si>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</si>
  <si>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</si>
  <si>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</si>
  <si>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</si>
  <si>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</si>
  <si>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</si>
  <si>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</si>
  <si>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</si>
  <si>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</si>
  <si>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</si>
  <si>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</si>
  <si>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</si>
  <si>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</si>
  <si>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</si>
  <si>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</si>
  <si>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</si>
  <si>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</si>
  <si>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</si>
  <si>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</si>
  <si>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</si>
  <si>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</si>
  <si>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</si>
  <si>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</si>
  <si>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</si>
  <si>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</si>
  <si>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</si>
  <si>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</si>
  <si>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</si>
  <si>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</si>
  <si>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</si>
  <si>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</si>
  <si>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</si>
  <si>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</si>
  <si>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</si>
  <si>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</si>
  <si>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</si>
  <si>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</si>
  <si>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</si>
  <si>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</si>
  <si>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</si>
  <si>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</si>
  <si>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</si>
  <si>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</si>
  <si>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</si>
  <si>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</si>
  <si>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</si>
  <si>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</si>
  <si>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</si>
  <si>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</si>
  <si>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</si>
  <si>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</si>
  <si>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</si>
  <si>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</si>
  <si>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</si>
  <si>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</si>
  <si>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</si>
  <si>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</si>
  <si>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</si>
  <si>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</si>
  <si>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</si>
  <si>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</si>
  <si>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</si>
  <si>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</si>
  <si>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</si>
  <si>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</si>
  <si>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</si>
  <si>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</si>
  <si>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</si>
  <si>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</si>
  <si>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</si>
  <si>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</si>
  <si>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</si>
  <si>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</si>
  <si>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</si>
  <si>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</si>
  <si>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</si>
  <si>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</si>
  <si>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</si>
  <si>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</si>
  <si>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</si>
  <si>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</si>
  <si>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</si>
  <si>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</si>
  <si>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</si>
  <si>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</si>
  <si>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</si>
  <si>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</si>
  <si>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</si>
  <si>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</si>
  <si>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</si>
  <si>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</si>
  <si>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</si>
  <si>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</si>
  <si>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</si>
  <si>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</si>
  <si>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</si>
  <si>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</si>
  <si>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</si>
  <si>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</si>
  <si>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</si>
  <si>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</si>
  <si>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</si>
  <si>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</si>
  <si>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</si>
  <si>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</si>
  <si>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</si>
  <si>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</si>
  <si>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</si>
  <si>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</si>
  <si>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</si>
  <si>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</si>
  <si>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</si>
  <si>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</si>
  <si>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</si>
  <si>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</si>
  <si>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</si>
  <si>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</si>
  <si>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</si>
  <si>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</si>
  <si>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</si>
  <si>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</si>
  <si>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</si>
  <si>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</si>
  <si>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</si>
  <si>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</si>
  <si>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</si>
  <si>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</si>
  <si>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</si>
  <si>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</si>
  <si>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</si>
  <si>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</si>
  <si>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</si>
  <si>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</si>
  <si>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</si>
  <si>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</si>
  <si>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</si>
  <si>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</si>
  <si>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</si>
  <si>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</si>
  <si>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</si>
  <si>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</si>
  <si>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</si>
  <si>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</si>
  <si>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</si>
  <si>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</si>
  <si>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</si>
  <si>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</si>
  <si>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</si>
  <si>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</si>
  <si>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</si>
  <si>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</si>
  <si>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</si>
  <si>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</si>
  <si>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</si>
  <si>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</si>
  <si>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</si>
  <si>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</si>
  <si>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</si>
  <si>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</si>
  <si>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</si>
  <si>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</si>
  <si>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</si>
  <si>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</si>
  <si>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</si>
  <si>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</si>
  <si>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</si>
  <si>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</si>
  <si>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</si>
  <si>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</si>
  <si>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</si>
  <si>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</si>
  <si>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</si>
  <si>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</si>
  <si>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</si>
  <si>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</si>
  <si>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</si>
  <si>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</si>
  <si>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</si>
  <si>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</si>
  <si>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</si>
  <si>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</si>
  <si>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</si>
  <si>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</si>
  <si>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</si>
  <si>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</si>
  <si>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</si>
  <si>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</si>
  <si>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</si>
  <si>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</si>
  <si>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</si>
  <si>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</si>
  <si>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</si>
  <si>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</si>
  <si>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</si>
  <si>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</si>
  <si>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</si>
  <si>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</si>
  <si>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</si>
  <si>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</si>
  <si>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</si>
  <si>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</si>
  <si>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</si>
  <si>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</si>
  <si>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</si>
  <si>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</si>
  <si>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</si>
  <si>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</si>
  <si>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</si>
  <si>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</si>
  <si>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</si>
  <si>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</si>
  <si>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</si>
  <si>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</si>
  <si>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</si>
  <si>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</si>
  <si>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</si>
  <si>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</si>
  <si>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</si>
  <si>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</si>
  <si>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</si>
  <si>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</si>
  <si>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</si>
  <si>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</si>
  <si>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</si>
  <si>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</si>
  <si>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</si>
  <si>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</si>
  <si>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</si>
  <si>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</si>
  <si>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</si>
  <si>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</si>
  <si>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</si>
  <si>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</si>
  <si>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</si>
  <si>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</si>
  <si>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</si>
  <si>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</si>
  <si>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</si>
  <si>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</si>
  <si>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</si>
  <si>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</si>
  <si>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</si>
  <si>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</si>
  <si>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</si>
  <si>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</si>
  <si>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</si>
  <si>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</si>
  <si>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</si>
  <si>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</si>
  <si>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</si>
  <si>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</si>
  <si>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</si>
  <si>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</si>
  <si>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</si>
  <si>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</si>
  <si>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</si>
  <si>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</si>
  <si>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</si>
  <si>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</si>
  <si>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</si>
  <si>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</si>
  <si>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</si>
  <si>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</si>
  <si>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</si>
  <si>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</si>
  <si>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</si>
  <si>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</si>
  <si>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</si>
  <si>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</si>
  <si>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</si>
  <si>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</si>
  <si>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</si>
  <si>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</si>
  <si>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</si>
  <si>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</si>
  <si>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</si>
  <si>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</si>
  <si>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</si>
  <si>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</si>
  <si>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</si>
  <si>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</si>
  <si>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</si>
  <si>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</si>
  <si>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</si>
  <si>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</si>
  <si>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</si>
  <si>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</si>
  <si>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</si>
  <si>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</si>
  <si>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</si>
  <si>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</si>
  <si>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</si>
  <si>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</si>
  <si>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</si>
  <si>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</si>
  <si>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</si>
  <si>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</si>
  <si>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</si>
  <si>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</si>
  <si>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</si>
  <si>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</si>
  <si>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</si>
  <si>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</si>
  <si>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</si>
  <si>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</si>
  <si>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</si>
  <si>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</si>
  <si>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</si>
  <si>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</si>
  <si>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</si>
  <si>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</si>
  <si>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</si>
  <si>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</si>
  <si>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</si>
  <si>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</si>
  <si>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</si>
  <si>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</si>
  <si>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</si>
  <si>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</si>
  <si>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</si>
  <si>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</si>
  <si>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</si>
  <si>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</si>
  <si>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</si>
  <si>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</si>
  <si>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</si>
  <si>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</si>
  <si>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</si>
  <si>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</si>
  <si>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</si>
  <si>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</si>
  <si>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</si>
  <si>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</si>
  <si>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</si>
  <si>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</si>
  <si>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</si>
  <si>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</si>
  <si>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</si>
  <si>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</si>
  <si>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</si>
  <si>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</si>
  <si>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</si>
  <si>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</si>
  <si>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</si>
  <si>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</si>
  <si>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</si>
  <si>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</si>
  <si>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</si>
  <si>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</si>
  <si>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</si>
  <si>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</si>
  <si>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</si>
  <si>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</si>
  <si>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</si>
  <si>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</si>
  <si>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</si>
  <si>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</si>
  <si>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</si>
  <si>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</si>
  <si>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</si>
  <si>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</si>
  <si>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</si>
  <si>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</si>
  <si>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</si>
  <si>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</si>
  <si>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</si>
  <si>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</si>
  <si>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</si>
  <si>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</si>
  <si>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</si>
  <si>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</si>
  <si>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</si>
  <si>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</si>
  <si>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</si>
  <si>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</si>
  <si>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</si>
  <si>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</si>
  <si>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</si>
  <si>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</si>
  <si>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</si>
  <si>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</si>
  <si>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</si>
  <si>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</si>
  <si>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</si>
  <si>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</si>
  <si>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</si>
  <si>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</si>
  <si>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</si>
  <si>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</si>
  <si>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</si>
  <si>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</si>
  <si>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</si>
  <si>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</si>
  <si>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</si>
  <si>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</si>
  <si>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</si>
  <si>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</si>
  <si>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</si>
  <si>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</si>
  <si>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</si>
  <si>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</si>
  <si>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</si>
  <si>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</si>
  <si>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</si>
  <si>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</si>
  <si>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</si>
  <si>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</si>
  <si>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</si>
  <si>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</si>
  <si>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</si>
  <si>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</si>
  <si>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</si>
  <si>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</si>
  <si>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</si>
  <si>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</si>
  <si>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</si>
  <si>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</si>
  <si>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</si>
  <si>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</si>
  <si>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</si>
  <si>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</si>
  <si>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</si>
  <si>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</si>
  <si>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</si>
  <si>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</si>
  <si>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</si>
  <si>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</si>
  <si>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</si>
  <si>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</si>
  <si>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</si>
  <si>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</si>
  <si>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</si>
  <si>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</si>
  <si>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</si>
  <si>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</si>
  <si>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</si>
  <si>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</si>
  <si>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</si>
  <si>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</si>
  <si>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</si>
  <si>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</si>
  <si>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</si>
  <si>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</si>
  <si>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</si>
  <si>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</si>
  <si>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</si>
  <si>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</si>
  <si>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</si>
  <si>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</si>
  <si>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</si>
  <si>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</si>
  <si>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</si>
  <si>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</si>
  <si>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</si>
  <si>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</si>
  <si>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</si>
  <si>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</si>
  <si>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</si>
  <si>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</si>
  <si>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</si>
  <si>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</si>
  <si>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</si>
  <si>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</si>
  <si>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</si>
  <si>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</si>
  <si>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</si>
  <si>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</si>
  <si>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</si>
  <si>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</si>
  <si>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</si>
  <si>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</si>
  <si>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</si>
  <si>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</si>
  <si>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</si>
  <si>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</si>
  <si>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</si>
  <si>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</si>
  <si>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</si>
  <si>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</si>
  <si>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</si>
  <si>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</si>
  <si>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</si>
  <si>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</si>
  <si>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</si>
  <si>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</si>
  <si>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</si>
  <si>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</si>
  <si>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</si>
  <si>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</si>
  <si>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</si>
  <si>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</si>
  <si>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</si>
  <si>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</si>
  <si>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</si>
  <si>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</si>
  <si>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</si>
  <si>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</si>
  <si>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</si>
  <si>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</si>
  <si>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</si>
  <si>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</si>
  <si>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</si>
  <si>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</si>
  <si>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</si>
  <si>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</si>
  <si>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</si>
  <si>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</si>
  <si>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</si>
  <si>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</si>
  <si>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</si>
  <si>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</si>
  <si>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</si>
  <si>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</si>
  <si>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</si>
  <si>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</si>
  <si>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</si>
  <si>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</si>
  <si>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</si>
  <si>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</si>
  <si>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</si>
  <si>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</si>
  <si>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</si>
  <si>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</si>
  <si>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</si>
  <si>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</si>
  <si>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</si>
  <si>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</si>
  <si>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</si>
  <si>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</si>
  <si>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</si>
  <si>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</si>
  <si>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</si>
  <si>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</si>
  <si>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</si>
  <si>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</si>
  <si>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</si>
  <si>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</si>
  <si>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</si>
  <si>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</si>
  <si>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</si>
  <si>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</si>
  <si>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</si>
  <si>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</si>
  <si>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</si>
  <si>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</si>
  <si>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</si>
  <si>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</si>
  <si>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</si>
  <si>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</si>
  <si>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</si>
  <si>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</si>
  <si>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</si>
  <si>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</si>
  <si>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</si>
  <si>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</si>
  <si>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</si>
  <si>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</si>
  <si>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</si>
  <si>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</si>
  <si>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</si>
  <si>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</si>
  <si>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</si>
  <si>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</si>
  <si>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</si>
  <si>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</si>
  <si>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</si>
  <si>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</si>
  <si>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</si>
  <si>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</si>
  <si>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</si>
  <si>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</si>
  <si>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</si>
  <si>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</si>
  <si>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</si>
  <si>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</si>
  <si>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</si>
  <si>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</si>
  <si>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</si>
  <si>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</si>
  <si>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</si>
  <si>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</si>
  <si>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</si>
  <si>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</si>
  <si>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</si>
  <si>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</si>
  <si>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</si>
  <si>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</si>
  <si>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</si>
  <si>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</si>
  <si>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</si>
  <si>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</si>
  <si>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</si>
  <si>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</si>
  <si>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</si>
  <si>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</si>
  <si>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</si>
  <si>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</si>
  <si>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</si>
  <si>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</si>
  <si>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</si>
  <si>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</si>
  <si>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</si>
  <si>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</si>
  <si>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</si>
  <si>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</si>
  <si>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</si>
  <si>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</si>
  <si>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</si>
  <si>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</si>
  <si>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</si>
  <si>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</si>
  <si>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</si>
  <si>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</si>
  <si>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</si>
  <si>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</si>
  <si>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</si>
  <si>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</si>
  <si>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</si>
  <si>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</si>
  <si>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</si>
  <si>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</si>
  <si>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</si>
  <si>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</si>
  <si>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</si>
  <si>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</si>
  <si>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</si>
  <si>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</si>
  <si>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</si>
  <si>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</si>
  <si>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</si>
  <si>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</si>
  <si>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</si>
  <si>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</si>
  <si>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</si>
  <si>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</si>
  <si>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</si>
  <si>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</si>
  <si>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</si>
  <si>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</si>
  <si>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</si>
  <si>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</si>
  <si>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</si>
  <si>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</si>
  <si>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</si>
  <si>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</si>
  <si>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</si>
  <si>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</si>
  <si>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</si>
  <si>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</si>
  <si>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</si>
  <si>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</si>
  <si>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</si>
  <si>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</si>
  <si>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</si>
  <si>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</si>
  <si>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</si>
  <si>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</si>
  <si>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</si>
  <si>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</si>
  <si>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</si>
  <si>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</si>
  <si>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</si>
  <si>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</si>
  <si>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</si>
  <si>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</si>
  <si>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</si>
  <si>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</si>
  <si>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</si>
  <si>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</si>
  <si>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</si>
  <si>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</si>
  <si>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</si>
  <si>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</si>
  <si>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</si>
  <si>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</si>
  <si>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</si>
  <si>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</si>
  <si>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</si>
  <si>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</si>
  <si>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</si>
  <si>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</si>
  <si>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</si>
  <si>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</si>
  <si>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</si>
  <si>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</si>
  <si>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</si>
  <si>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</si>
  <si>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</si>
  <si>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</si>
  <si>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</si>
  <si>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</si>
  <si>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</si>
  <si>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</si>
  <si>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</si>
  <si>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</si>
  <si>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</si>
  <si>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</si>
  <si>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</si>
  <si>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</si>
  <si>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</si>
  <si>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</si>
  <si>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</si>
  <si>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</si>
  <si>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</si>
  <si>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</si>
  <si>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</si>
  <si>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</si>
  <si>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</si>
  <si>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</si>
  <si>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</si>
  <si>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</si>
  <si>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</si>
  <si>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</si>
  <si>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</si>
  <si>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</si>
  <si>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</si>
  <si>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</si>
  <si>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</si>
  <si>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</si>
  <si>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</si>
  <si>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</si>
  <si>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</si>
  <si>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</si>
  <si>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</si>
  <si>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</si>
  <si>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</si>
  <si>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</si>
  <si>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</si>
  <si>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</si>
  <si>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</si>
  <si>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</si>
  <si>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</si>
  <si>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</si>
  <si>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</si>
  <si>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</si>
  <si>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</si>
  <si>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</si>
  <si>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</si>
  <si>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</si>
  <si>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</si>
  <si>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</si>
  <si>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</si>
  <si>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</si>
  <si>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</si>
  <si>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</si>
  <si>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</si>
  <si>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</si>
  <si>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</si>
  <si>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</si>
  <si>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</si>
  <si>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</si>
  <si>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</si>
  <si>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</si>
  <si>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</si>
  <si>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</si>
  <si>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</si>
  <si>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</si>
  <si>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</si>
  <si>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</si>
  <si>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</si>
  <si>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</si>
  <si>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</si>
  <si>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</si>
  <si>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</si>
  <si>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</si>
  <si>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</si>
  <si>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</si>
  <si>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</si>
  <si>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</si>
  <si>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</si>
  <si>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</si>
  <si>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</si>
  <si>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</si>
  <si>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</si>
  <si>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</si>
  <si>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</si>
  <si>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</si>
  <si>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</si>
  <si>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</si>
  <si>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</si>
  <si>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</si>
  <si>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</si>
  <si>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</si>
  <si>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</si>
  <si>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</si>
  <si>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</si>
  <si>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</si>
  <si>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</si>
  <si>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</si>
  <si>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</si>
  <si>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</si>
  <si>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</si>
  <si>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</si>
  <si>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</si>
  <si>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</si>
  <si>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</si>
  <si>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</si>
  <si>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</si>
  <si>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</si>
  <si>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</si>
  <si>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</si>
  <si>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</si>
  <si>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</si>
  <si>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</si>
  <si>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</si>
  <si>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</si>
  <si>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</si>
  <si>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</si>
  <si>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</si>
  <si>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</si>
  <si>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</si>
  <si>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</si>
  <si>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</si>
  <si>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</si>
  <si>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</si>
  <si>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</si>
  <si>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</si>
  <si>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</si>
  <si>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</si>
  <si>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</si>
  <si>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</si>
  <si>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</si>
  <si>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</si>
  <si>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</si>
  <si>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</si>
  <si>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</si>
  <si>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</si>
  <si>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</si>
  <si>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</si>
  <si>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</si>
  <si>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</si>
  <si>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</si>
  <si>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</si>
  <si>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</si>
  <si>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</si>
  <si>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</si>
  <si>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</si>
  <si>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</si>
  <si>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</si>
  <si>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</si>
  <si>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</si>
  <si>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</si>
  <si>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</si>
  <si>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</si>
  <si>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</si>
  <si>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</si>
  <si>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</si>
  <si>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</si>
  <si>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</si>
  <si>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</si>
  <si>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</si>
  <si>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</si>
  <si>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</si>
  <si>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</si>
  <si>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</si>
  <si>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</si>
  <si>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</si>
  <si>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</si>
  <si>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</si>
  <si>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</si>
  <si>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</si>
  <si>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</si>
  <si>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</si>
  <si>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</si>
  <si>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</si>
  <si>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</si>
  <si>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</si>
  <si>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</si>
  <si>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</si>
  <si>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</si>
  <si>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</si>
  <si>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</si>
  <si>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</si>
  <si>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</si>
  <si>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</si>
  <si>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</si>
  <si>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</si>
  <si>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</si>
  <si>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</si>
  <si>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</si>
  <si>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</si>
  <si>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</si>
  <si>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</si>
  <si>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</si>
  <si>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</si>
  <si>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</si>
  <si>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</si>
  <si>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</si>
  <si>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</si>
  <si>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</si>
  <si>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</si>
  <si>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</si>
  <si>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</si>
  <si>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</si>
  <si>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</si>
  <si>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</si>
  <si>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</si>
  <si>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</si>
  <si>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</si>
  <si>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</si>
  <si>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</si>
  <si>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</si>
  <si>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</si>
  <si>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</si>
  <si>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</si>
  <si>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</si>
  <si>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</si>
  <si>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</si>
  <si>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</si>
  <si>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</si>
  <si>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</si>
  <si>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</si>
  <si>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</si>
  <si>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</si>
  <si>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</si>
  <si>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</si>
  <si>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</si>
  <si>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</si>
  <si>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</si>
  <si>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</si>
  <si>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</si>
  <si>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</si>
  <si>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</si>
  <si>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</si>
  <si>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</si>
  <si>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</si>
  <si>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</si>
  <si>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</si>
  <si>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</si>
  <si>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</si>
  <si>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</si>
  <si>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</si>
  <si>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</si>
  <si>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</si>
  <si>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</si>
  <si>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</si>
  <si>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</si>
  <si>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</si>
  <si>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</si>
  <si>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</si>
  <si>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</si>
  <si>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</si>
  <si>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</si>
  <si>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</si>
  <si>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</si>
  <si>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</si>
  <si>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</si>
  <si>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</si>
  <si>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</si>
  <si>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</si>
  <si>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</si>
  <si>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</si>
  <si>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</si>
  <si>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</si>
  <si>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</si>
  <si>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</si>
  <si>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</si>
  <si>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</si>
  <si>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</si>
  <si>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</si>
  <si>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</si>
  <si>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</si>
  <si>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</si>
  <si>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</si>
  <si>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</si>
  <si>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</si>
  <si>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</si>
  <si>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</si>
  <si>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</si>
  <si>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</si>
  <si>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</si>
  <si>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</si>
  <si>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</si>
  <si>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</si>
  <si>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</si>
  <si>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</si>
  <si>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</si>
  <si>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</si>
  <si>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</si>
  <si>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</si>
  <si>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</si>
  <si>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</si>
  <si>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</si>
  <si>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</si>
  <si>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</si>
  <si>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</si>
  <si>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</si>
  <si>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</si>
  <si>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</si>
  <si>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</si>
  <si>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</si>
  <si>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</si>
  <si>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</si>
  <si>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</si>
  <si>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</si>
  <si>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</si>
  <si>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</si>
  <si>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</si>
  <si>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</si>
  <si>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</si>
  <si>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</si>
  <si>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</si>
  <si>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</si>
  <si>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</si>
  <si>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</si>
  <si>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</si>
  <si>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</si>
  <si>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</si>
  <si>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</si>
  <si>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</si>
  <si>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</si>
  <si>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</si>
  <si>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</si>
  <si>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</si>
  <si>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</si>
  <si>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</si>
  <si>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</si>
  <si>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</si>
  <si>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</si>
  <si>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</si>
  <si>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</si>
  <si>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</si>
  <si>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</si>
  <si>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</si>
  <si>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</si>
  <si>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</si>
  <si>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</si>
  <si>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</si>
  <si>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</si>
  <si>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</si>
  <si>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</si>
  <si>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</si>
  <si>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</si>
  <si>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</si>
  <si>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</si>
  <si>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</si>
  <si>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</si>
  <si>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</si>
  <si>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</si>
  <si>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</si>
  <si>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</si>
  <si>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</si>
  <si>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</si>
  <si>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</si>
  <si>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</si>
  <si>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</si>
  <si>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</si>
  <si>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</si>
  <si>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</si>
  <si>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</si>
  <si>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</si>
  <si>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</si>
  <si>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</si>
  <si>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</si>
  <si>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</si>
  <si>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</si>
  <si>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</si>
  <si>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</si>
  <si>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</si>
  <si>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</si>
  <si>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</si>
  <si>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</si>
  <si>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</si>
  <si>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</si>
  <si>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</si>
  <si>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</si>
  <si>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</si>
  <si>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</si>
  <si>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</si>
  <si>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</si>
  <si>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</si>
  <si>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</si>
  <si>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</si>
  <si>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</si>
  <si>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</si>
  <si>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</si>
  <si>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</si>
  <si>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</si>
  <si>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</si>
  <si>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</si>
  <si>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</si>
  <si>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</si>
  <si>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</si>
  <si>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</si>
  <si>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</si>
  <si>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</si>
  <si>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</si>
  <si>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</si>
  <si>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</si>
  <si>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</si>
  <si>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</si>
  <si>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</si>
  <si>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</si>
  <si>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</si>
  <si>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</si>
  <si>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</si>
  <si>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</si>
  <si>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</si>
  <si>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</si>
  <si>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</si>
  <si>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</si>
  <si>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</si>
  <si>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</si>
  <si>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</si>
  <si>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</si>
  <si>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</si>
  <si>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</si>
  <si>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</si>
  <si>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</si>
  <si>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</si>
  <si>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</si>
  <si>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</si>
  <si>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</si>
  <si>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</si>
  <si>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</si>
  <si>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</si>
  <si>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</si>
  <si>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</si>
  <si>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</si>
  <si>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</si>
  <si>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</si>
  <si>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</si>
  <si>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</si>
  <si>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</si>
  <si>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</si>
  <si>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</si>
  <si>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</si>
  <si>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</si>
  <si>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</si>
  <si>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</si>
  <si>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</si>
  <si>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</si>
  <si>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</si>
  <si>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</si>
  <si>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</si>
  <si>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</si>
  <si>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</si>
  <si>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</si>
  <si>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</si>
  <si>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</si>
  <si>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</si>
  <si>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</si>
  <si>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</si>
  <si>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</si>
  <si>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</si>
  <si>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</si>
  <si>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</si>
  <si>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</si>
  <si>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</si>
  <si>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</si>
  <si>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</si>
  <si>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</si>
  <si>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</si>
  <si>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</si>
  <si>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</si>
  <si>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</si>
  <si>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</si>
  <si>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</si>
  <si>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</si>
  <si>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</si>
  <si>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</si>
  <si>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</si>
  <si>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</si>
  <si>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</si>
  <si>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</si>
  <si>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</si>
  <si>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</si>
  <si>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</si>
  <si>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</si>
  <si>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</si>
  <si>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</si>
  <si>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</si>
  <si>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</si>
  <si>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</si>
  <si>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</si>
  <si>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</si>
  <si>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</si>
  <si>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</si>
  <si>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</si>
  <si>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</si>
  <si>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</si>
  <si>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</si>
  <si>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</si>
  <si>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</si>
  <si>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</si>
  <si>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</si>
  <si>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</si>
  <si>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</si>
  <si>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</si>
  <si>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</si>
  <si>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</si>
  <si>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</si>
  <si>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</si>
  <si>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</si>
  <si>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</si>
  <si>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</si>
  <si>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</si>
  <si>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</si>
  <si>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</si>
  <si>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</si>
  <si>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</si>
  <si>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</si>
  <si>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</si>
  <si>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</si>
  <si>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</si>
  <si>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</si>
  <si>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</si>
  <si>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</si>
  <si>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</si>
  <si>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</si>
  <si>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</si>
  <si>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</si>
  <si>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</si>
  <si>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</si>
  <si>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</si>
  <si>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</si>
  <si>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</si>
  <si>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</si>
  <si>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</si>
  <si>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</si>
  <si>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</si>
  <si>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</si>
  <si>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</si>
  <si>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</si>
  <si>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</si>
  <si>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</si>
  <si>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</si>
  <si>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</si>
  <si>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</si>
  <si>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</si>
  <si>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</si>
  <si>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</si>
  <si>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</si>
  <si>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</si>
  <si>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</si>
  <si>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</si>
  <si>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</si>
  <si>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</si>
  <si>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</si>
  <si>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</si>
  <si>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</si>
  <si>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</si>
  <si>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</si>
  <si>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</si>
  <si>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</si>
  <si>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</si>
  <si>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</si>
  <si>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</si>
  <si>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</si>
  <si>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</si>
  <si>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</si>
  <si>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</si>
  <si>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</si>
  <si>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</si>
  <si>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</si>
  <si>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</si>
  <si>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</si>
  <si>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</si>
  <si>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</si>
  <si>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</si>
  <si>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</si>
  <si>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</si>
  <si>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</si>
  <si>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</si>
  <si>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</si>
  <si>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</si>
  <si>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</si>
  <si>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</si>
  <si>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</si>
  <si>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</si>
  <si>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</si>
  <si>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</si>
  <si>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</si>
  <si>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</si>
  <si>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</si>
  <si>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</si>
  <si>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</si>
  <si>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</si>
  <si>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</si>
  <si>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</si>
  <si>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</si>
  <si>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</si>
  <si>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</si>
  <si>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</si>
  <si>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</si>
  <si>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</si>
  <si>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</si>
  <si>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</si>
  <si>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</si>
  <si>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</si>
  <si>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</si>
  <si>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</si>
  <si>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</si>
  <si>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</si>
  <si>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</si>
  <si>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</si>
  <si>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</si>
  <si>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</si>
  <si>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</si>
  <si>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</si>
  <si>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</si>
  <si>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</si>
  <si>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</si>
  <si>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</si>
  <si>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</si>
  <si>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</si>
  <si>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</si>
  <si>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</si>
  <si>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</si>
  <si>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</si>
  <si>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</si>
  <si>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</si>
  <si>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</si>
  <si>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</si>
  <si>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</si>
  <si>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</si>
  <si>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</si>
  <si>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</si>
  <si>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</si>
  <si>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</si>
  <si>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</si>
  <si>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</si>
  <si>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</si>
  <si>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</si>
  <si>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</si>
  <si>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</si>
  <si>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</si>
  <si>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</si>
  <si>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</si>
  <si>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</si>
  <si>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</si>
  <si>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</si>
  <si>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</si>
  <si>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</si>
  <si>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</si>
  <si>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</si>
  <si>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</si>
  <si>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</si>
  <si>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</si>
  <si>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</si>
  <si>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</si>
  <si>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</si>
  <si>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</si>
  <si>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</si>
  <si>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</si>
  <si>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</si>
  <si>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</si>
  <si>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</si>
  <si>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</si>
  <si>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</si>
  <si>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</si>
  <si>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</si>
  <si>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</si>
  <si>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</si>
  <si>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</si>
  <si>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</si>
  <si>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</si>
  <si>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</si>
  <si>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</si>
  <si>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</si>
  <si>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</si>
  <si>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</si>
  <si>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</si>
  <si>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</si>
  <si>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</si>
  <si>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</si>
  <si>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</si>
  <si>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</si>
  <si>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</si>
  <si>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</si>
  <si>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</si>
  <si>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</si>
  <si>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</si>
  <si>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</si>
  <si>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</si>
  <si>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</si>
  <si>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</si>
  <si>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</si>
  <si>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</si>
  <si>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</si>
  <si>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</si>
  <si>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</si>
  <si>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</si>
  <si>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</si>
  <si>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</si>
  <si>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</si>
  <si>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</si>
  <si>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</si>
  <si>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</si>
  <si>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</si>
  <si>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</si>
  <si>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</si>
  <si>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</si>
  <si>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</si>
  <si>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</si>
  <si>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</si>
  <si>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</si>
  <si>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</si>
  <si>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</si>
  <si>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</si>
  <si>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</si>
  <si>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</si>
  <si>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</si>
  <si>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</si>
  <si>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</si>
  <si>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</si>
  <si>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</si>
  <si>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</si>
  <si>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</si>
  <si>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</si>
  <si>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</si>
  <si>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</si>
  <si>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</si>
  <si>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</si>
  <si>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</si>
  <si>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</si>
  <si>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</si>
  <si>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</si>
  <si>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</si>
  <si>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</si>
  <si>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</si>
  <si>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</si>
  <si>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</si>
  <si>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</si>
  <si>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</si>
  <si>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</si>
  <si>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</si>
  <si>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</si>
  <si>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</si>
  <si>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</si>
  <si>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</si>
  <si>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</si>
  <si>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</si>
  <si>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</si>
  <si>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</si>
  <si>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</si>
  <si>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</si>
  <si>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</si>
  <si>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</si>
  <si>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</si>
  <si>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</si>
  <si>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</si>
  <si>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</si>
  <si>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</si>
  <si>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</si>
  <si>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</si>
  <si>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</si>
  <si>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</si>
  <si>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</si>
  <si>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</si>
  <si>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</si>
  <si>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</si>
  <si>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</si>
  <si>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</si>
  <si>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</si>
  <si>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</si>
  <si>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</si>
  <si>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</si>
  <si>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</si>
  <si>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</si>
  <si>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</si>
  <si>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</si>
  <si>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</si>
  <si>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</si>
  <si>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</si>
  <si>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</si>
  <si>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</si>
  <si>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</si>
  <si>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</si>
  <si>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</si>
  <si>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</si>
  <si>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</si>
  <si>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</si>
  <si>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</si>
  <si>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</si>
  <si>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</si>
  <si>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</si>
  <si>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</si>
  <si>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</si>
  <si>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</si>
  <si>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</si>
  <si>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</si>
  <si>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</si>
  <si>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</si>
  <si>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</si>
  <si>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</si>
  <si>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</si>
  <si>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</si>
  <si>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</si>
  <si>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</si>
  <si>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</si>
  <si>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</si>
  <si>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</si>
  <si>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</si>
  <si>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</si>
  <si>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</si>
  <si>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</si>
  <si>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</si>
  <si>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</si>
  <si>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</si>
  <si>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</si>
  <si>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</si>
  <si>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</si>
  <si>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</si>
  <si>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</si>
  <si>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</si>
  <si>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</si>
  <si>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</si>
  <si>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</si>
  <si>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</si>
  <si>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</si>
  <si>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</si>
  <si>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</si>
  <si>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</si>
  <si>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</si>
  <si>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</si>
  <si>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</si>
  <si>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</si>
  <si>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</si>
  <si>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</si>
  <si>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</si>
  <si>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</si>
  <si>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</si>
  <si>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</si>
  <si>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</si>
  <si>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</si>
  <si>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</si>
  <si>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</si>
  <si>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</si>
  <si>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</si>
  <si>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</si>
  <si>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</si>
  <si>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</si>
  <si>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</si>
  <si>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</si>
  <si>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</si>
  <si>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</si>
  <si>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</si>
  <si>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</si>
  <si>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</si>
  <si>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</si>
  <si>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</si>
  <si>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</si>
  <si>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</si>
  <si>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</si>
  <si>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</si>
  <si>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</si>
  <si>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</si>
  <si>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</si>
  <si>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</si>
  <si>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</si>
  <si>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</si>
  <si>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</si>
  <si>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</si>
  <si>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</si>
  <si>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</si>
  <si>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</si>
  <si>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</si>
  <si>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</si>
  <si>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</si>
  <si>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</si>
  <si>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</si>
  <si>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</si>
  <si>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</si>
  <si>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</si>
  <si>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</si>
  <si>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</si>
  <si>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</si>
  <si>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</si>
  <si>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</si>
  <si>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</si>
  <si>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</si>
  <si>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</si>
  <si>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</si>
  <si>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</si>
  <si>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</si>
  <si>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</si>
  <si>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</si>
  <si>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</si>
  <si>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</si>
  <si>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</si>
  <si>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</si>
  <si>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</si>
  <si>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</si>
  <si>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</si>
  <si>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</si>
  <si>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</si>
  <si>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</si>
  <si>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</si>
  <si>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</si>
  <si>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</si>
  <si>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</si>
  <si>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</si>
  <si>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</si>
  <si>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</si>
  <si>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</si>
  <si>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</si>
  <si>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</si>
  <si>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</si>
  <si>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</si>
  <si>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</si>
  <si>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</si>
  <si>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</si>
  <si>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</si>
  <si>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</si>
  <si>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</si>
  <si>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</si>
  <si>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</si>
  <si>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</si>
  <si>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</si>
  <si>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</si>
  <si>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</si>
  <si>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</si>
  <si>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</si>
  <si>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</si>
  <si>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</si>
  <si>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</si>
  <si>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</si>
  <si>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</si>
  <si>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</si>
  <si>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</si>
  <si>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</si>
  <si>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</si>
  <si>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</si>
  <si>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</si>
  <si>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</si>
  <si>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</si>
  <si>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</si>
  <si>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</si>
  <si>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</si>
  <si>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</si>
  <si>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</si>
  <si>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</si>
  <si>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</si>
  <si>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</si>
  <si>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</si>
  <si>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</si>
  <si>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</si>
  <si>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</si>
  <si>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</si>
  <si>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</si>
  <si>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</si>
  <si>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</si>
  <si>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</si>
  <si>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</si>
  <si>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</si>
  <si>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</si>
  <si>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</si>
  <si>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</si>
  <si>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</si>
  <si>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</si>
  <si>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</si>
  <si>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</si>
  <si>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</si>
  <si>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</si>
  <si>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</si>
  <si>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</si>
  <si>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</si>
  <si>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</si>
  <si>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</si>
  <si>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</si>
  <si>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</si>
  <si>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</si>
  <si>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</si>
  <si>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</si>
  <si>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</si>
  <si>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</si>
  <si>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</si>
  <si>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</si>
  <si>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</si>
  <si>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</si>
  <si>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</si>
  <si>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</si>
  <si>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</si>
  <si>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</si>
  <si>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</si>
  <si>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</si>
  <si>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</si>
  <si>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</si>
  <si>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</si>
  <si>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</si>
  <si>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</si>
  <si>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</si>
  <si>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</si>
  <si>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</si>
  <si>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</si>
  <si>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</si>
  <si>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</si>
  <si>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</si>
  <si>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</si>
  <si>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</si>
  <si>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</si>
  <si>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</si>
  <si>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</si>
  <si>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</si>
  <si>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</si>
  <si>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</si>
  <si>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</si>
  <si>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</si>
  <si>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</si>
  <si>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</si>
  <si>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</si>
  <si>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</si>
  <si>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</si>
  <si>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</si>
  <si>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</si>
  <si>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</si>
  <si>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</si>
  <si>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</si>
  <si>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</si>
  <si>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</si>
  <si>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</si>
  <si>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</si>
  <si>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</si>
  <si>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</si>
  <si>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</si>
  <si>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</si>
  <si>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</si>
  <si>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</si>
  <si>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</si>
  <si>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</si>
  <si>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</si>
  <si>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</si>
  <si>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</si>
  <si>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</si>
  <si>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</si>
  <si>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</si>
  <si>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</si>
  <si>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</si>
  <si>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</si>
  <si>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</si>
  <si>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</si>
  <si>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</si>
  <si>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</si>
  <si>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</si>
  <si>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</si>
  <si>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</si>
  <si>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</si>
  <si>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</si>
  <si>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</si>
  <si>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</si>
  <si>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</si>
  <si>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</si>
  <si>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</si>
  <si>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</si>
  <si>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</si>
  <si>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</si>
  <si>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</si>
  <si>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</si>
  <si>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</si>
  <si>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</si>
  <si>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</si>
  <si>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</si>
  <si>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</si>
  <si>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</si>
  <si>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</si>
  <si>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</si>
  <si>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</si>
  <si>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</si>
  <si>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</si>
  <si>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</si>
  <si>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</si>
  <si>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</si>
  <si>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</si>
  <si>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</si>
  <si>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</si>
  <si>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</si>
  <si>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</si>
  <si>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</si>
  <si>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</si>
  <si>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</si>
  <si>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</si>
  <si>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</si>
  <si>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</si>
  <si>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</si>
  <si>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</si>
  <si>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</si>
  <si>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</si>
  <si>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</si>
  <si>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</si>
  <si>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</si>
  <si>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</si>
  <si>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</si>
  <si>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</si>
  <si>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</si>
  <si>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</si>
  <si>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</si>
  <si>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</si>
  <si>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</si>
  <si>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</si>
  <si>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</si>
  <si>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</si>
  <si>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</si>
  <si>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</si>
  <si>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</si>
  <si>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</si>
  <si>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</si>
  <si>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</si>
  <si>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</si>
  <si>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</si>
  <si>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</si>
  <si>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</si>
  <si>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</si>
  <si>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</si>
  <si>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</si>
  <si>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</si>
  <si>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</si>
  <si>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</si>
  <si>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</si>
  <si>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</si>
  <si>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</si>
  <si>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</si>
  <si>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</si>
  <si>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</si>
  <si>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</si>
  <si>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</si>
  <si>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</si>
  <si>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</si>
  <si>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</si>
  <si>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</si>
  <si>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</si>
  <si>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</si>
  <si>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</si>
  <si>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</si>
  <si>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</si>
  <si>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</si>
  <si>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</si>
  <si>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</si>
  <si>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</si>
  <si>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</si>
  <si>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</si>
  <si>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</si>
  <si>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</si>
  <si>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</si>
  <si>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</si>
  <si>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</si>
  <si>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</si>
  <si>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</si>
  <si>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</si>
  <si>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</si>
  <si>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</si>
  <si>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</si>
  <si>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</si>
  <si>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</si>
  <si>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</si>
  <si>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</si>
  <si>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</si>
  <si>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</si>
  <si>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</si>
  <si>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</si>
  <si>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</si>
  <si>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</si>
  <si>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</si>
  <si>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</si>
  <si>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</si>
  <si>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</si>
  <si>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</si>
  <si>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</si>
  <si>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</si>
  <si>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</si>
  <si>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</si>
  <si>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</si>
  <si>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</si>
  <si>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</si>
  <si>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</si>
  <si>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</si>
  <si>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</si>
  <si>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</si>
  <si>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</si>
  <si>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</si>
  <si>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</si>
  <si>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</si>
  <si>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</si>
  <si>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</si>
  <si>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</si>
  <si>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</si>
  <si>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</si>
  <si>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</si>
  <si>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</si>
  <si>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</si>
  <si>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</si>
  <si>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</si>
  <si>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</si>
  <si>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</si>
  <si>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</si>
  <si>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</si>
  <si>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</si>
  <si>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</si>
  <si>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</si>
  <si>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</si>
  <si>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</si>
  <si>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</si>
  <si>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</si>
  <si>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</si>
  <si>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</si>
  <si>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</si>
  <si>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</si>
  <si>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</si>
  <si>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</si>
  <si>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</si>
  <si>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</si>
  <si>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</si>
  <si>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</si>
  <si>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</si>
  <si>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</si>
  <si>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</si>
  <si>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</si>
  <si>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</si>
  <si>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</si>
  <si>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</si>
  <si>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</si>
  <si>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</si>
  <si>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</si>
  <si>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</si>
  <si>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</si>
  <si>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</si>
  <si>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</si>
  <si>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</si>
  <si>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</si>
  <si>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</si>
  <si>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</si>
  <si>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</si>
  <si>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</si>
  <si>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</si>
  <si>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</si>
  <si>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</si>
  <si>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</si>
  <si>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</si>
  <si>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</si>
  <si>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</si>
  <si>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</si>
  <si>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</si>
  <si>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</si>
  <si>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</si>
  <si>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</si>
  <si>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</si>
  <si>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</si>
  <si>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</si>
  <si>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</si>
  <si>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</si>
  <si>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</si>
  <si>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</si>
  <si>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</si>
  <si>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</si>
  <si>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</si>
  <si>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</si>
  <si>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</si>
  <si>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</si>
  <si>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</si>
  <si>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</si>
  <si>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</si>
  <si>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</si>
  <si>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</si>
  <si>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</si>
  <si>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</si>
  <si>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</si>
  <si>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</si>
  <si>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</si>
  <si>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</si>
  <si>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</si>
  <si>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</si>
  <si>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</si>
  <si>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</si>
  <si>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</si>
  <si>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</si>
  <si>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</si>
  <si>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</si>
  <si>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</si>
  <si>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</si>
  <si>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</si>
  <si>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</si>
  <si>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</si>
  <si>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</si>
  <si>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</si>
  <si>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</si>
  <si>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</si>
  <si>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</si>
  <si>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</si>
  <si>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</si>
  <si>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</si>
  <si>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</si>
  <si>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</si>
  <si>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</si>
  <si>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</si>
  <si>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</si>
  <si>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</si>
  <si>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</si>
  <si>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</si>
  <si>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</si>
  <si>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</si>
  <si>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</si>
  <si>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</si>
  <si>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</si>
  <si>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</si>
  <si>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</si>
  <si>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</si>
  <si>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</si>
  <si>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</si>
  <si>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</si>
  <si>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</si>
  <si>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</si>
  <si>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</si>
  <si>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</si>
  <si>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</si>
  <si>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</si>
  <si>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</si>
  <si>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</si>
  <si>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</si>
  <si>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</si>
  <si>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</si>
  <si>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</si>
  <si>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</si>
  <si>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</si>
  <si>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</si>
  <si>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</si>
  <si>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</si>
  <si>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</si>
  <si>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</si>
  <si>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</si>
  <si>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</si>
  <si>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</si>
  <si>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</si>
  <si>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</si>
  <si>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</si>
  <si>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</si>
  <si>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</si>
  <si>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</si>
  <si>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</si>
  <si>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</si>
  <si>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</si>
  <si>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</si>
  <si>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</si>
  <si>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</si>
  <si>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</si>
  <si>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</si>
  <si>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</si>
  <si>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</si>
  <si>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</si>
  <si>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</si>
  <si>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</si>
  <si>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</si>
  <si>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</si>
  <si>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</si>
  <si>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</si>
  <si>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</si>
  <si>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</si>
  <si>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</si>
  <si>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</si>
  <si>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</si>
  <si>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</si>
  <si>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</si>
  <si>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</si>
  <si>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</si>
  <si>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</si>
  <si>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</si>
  <si>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</si>
  <si>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</si>
  <si>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</si>
  <si>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</si>
  <si>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</si>
  <si>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</si>
  <si>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</si>
  <si>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</si>
  <si>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</si>
  <si>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</si>
  <si>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</si>
  <si>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</si>
  <si>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</si>
  <si>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</si>
  <si>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</si>
  <si>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</si>
  <si>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</si>
  <si>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</si>
  <si>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</si>
  <si>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</si>
  <si>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</si>
  <si>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</si>
  <si>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</si>
  <si>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</si>
  <si>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</si>
  <si>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</si>
  <si>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</si>
  <si>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</si>
  <si>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</si>
  <si>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</si>
  <si>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</si>
  <si>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</si>
  <si>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</si>
  <si>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</si>
  <si>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</si>
  <si>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</si>
  <si>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</si>
  <si>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</si>
  <si>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</si>
  <si>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</si>
  <si>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</si>
  <si>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</si>
  <si>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</si>
  <si>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</si>
  <si>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</si>
  <si>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</si>
  <si>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</si>
  <si>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</si>
  <si>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</si>
  <si>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</si>
  <si>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</si>
  <si>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</si>
  <si>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</si>
  <si>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</si>
  <si>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</si>
  <si>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</si>
  <si>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</si>
  <si>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</si>
  <si>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</si>
  <si>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</si>
  <si>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</si>
  <si>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</si>
  <si>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</si>
  <si>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</si>
  <si>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</si>
  <si>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</si>
  <si>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</si>
  <si>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</si>
  <si>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</si>
  <si>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</si>
  <si>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</si>
  <si>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</si>
  <si>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</si>
  <si>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</si>
  <si>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</si>
  <si>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</si>
  <si>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</si>
  <si>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</si>
  <si>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</si>
  <si>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</si>
  <si>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</si>
  <si>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</si>
  <si>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</si>
  <si>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</si>
  <si>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</si>
  <si>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</si>
  <si>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</si>
  <si>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</si>
  <si>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</si>
  <si>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</si>
  <si>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</si>
  <si>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</si>
  <si>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</si>
  <si>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</si>
  <si>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</si>
  <si>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</si>
  <si>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</si>
  <si>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</si>
  <si>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</si>
  <si>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</si>
  <si>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</si>
  <si>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</si>
  <si>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</si>
  <si>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</si>
  <si>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</si>
  <si>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</si>
  <si>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</si>
  <si>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</si>
  <si>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</si>
  <si>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</si>
  <si>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</si>
  <si>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</si>
  <si>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</si>
  <si>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</si>
  <si>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</si>
  <si>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</si>
  <si>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</si>
  <si>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</si>
  <si>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</si>
  <si>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</si>
  <si>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</si>
  <si>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</si>
  <si>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</si>
  <si>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</si>
  <si>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</si>
  <si>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</si>
  <si>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</si>
  <si>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</si>
  <si>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</si>
  <si>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</si>
  <si>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</si>
  <si>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</si>
  <si>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</si>
  <si>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</si>
  <si>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</si>
  <si>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</si>
  <si>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</si>
  <si>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</si>
  <si>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</si>
  <si>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</si>
  <si>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</si>
  <si>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</si>
  <si>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</si>
  <si>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</si>
  <si>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</si>
  <si>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</si>
  <si>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</si>
  <si>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</si>
  <si>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</si>
  <si>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</si>
  <si>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</si>
  <si>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</si>
  <si>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</si>
  <si>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</si>
  <si>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</si>
  <si>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</si>
  <si>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</si>
  <si>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</si>
  <si>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</si>
  <si>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</si>
  <si>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</si>
  <si>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</si>
  <si>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</si>
  <si>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</si>
  <si>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</si>
  <si>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</si>
  <si>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</si>
  <si>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</si>
  <si>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</si>
  <si>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</si>
  <si>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</si>
  <si>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</si>
  <si>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</si>
  <si>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</si>
  <si>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</si>
  <si>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</si>
  <si>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</si>
  <si>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</si>
  <si>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</si>
  <si>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</si>
  <si>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</si>
  <si>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</si>
  <si>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</si>
  <si>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</si>
  <si>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</si>
  <si>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</si>
  <si>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</si>
  <si>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</si>
  <si>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</si>
  <si>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</si>
  <si>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</si>
  <si>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</si>
  <si>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</si>
  <si>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</si>
  <si>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</si>
  <si>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</si>
  <si>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</si>
  <si>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</si>
  <si>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</si>
  <si>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</si>
  <si>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</si>
  <si>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</si>
  <si>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</si>
  <si>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</si>
  <si>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</si>
  <si>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</si>
  <si>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</si>
  <si>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</si>
  <si>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</si>
  <si>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</si>
  <si>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</si>
  <si>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</si>
  <si>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</si>
  <si>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</si>
  <si>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</si>
  <si>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</si>
  <si>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</si>
  <si>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</si>
  <si>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</si>
  <si>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</si>
  <si>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</si>
  <si>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</si>
  <si>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</si>
  <si>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</si>
  <si>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</si>
  <si>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</si>
  <si>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</si>
  <si>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</si>
  <si>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</si>
  <si>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</si>
  <si>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</si>
  <si>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</si>
  <si>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</si>
  <si>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</si>
  <si>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</si>
  <si>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</si>
  <si>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</si>
  <si>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</si>
  <si>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</si>
  <si>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</si>
  <si>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</si>
  <si>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</si>
  <si>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</si>
  <si>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</si>
  <si>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</si>
  <si>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</si>
  <si>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</si>
  <si>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</si>
  <si>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</si>
  <si>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</si>
  <si>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</si>
  <si>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</si>
  <si>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</si>
  <si>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</si>
  <si>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</si>
  <si>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</si>
  <si>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</si>
  <si>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</si>
  <si>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</si>
  <si>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</si>
  <si>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</si>
  <si>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</si>
  <si>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</si>
  <si>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</si>
  <si>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</si>
  <si>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</si>
  <si>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</si>
  <si>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</si>
  <si>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</si>
  <si>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</si>
  <si>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</si>
  <si>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</si>
  <si>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</si>
  <si>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</si>
  <si>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</si>
  <si>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</si>
  <si>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</si>
  <si>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</si>
  <si>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</si>
  <si>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</si>
  <si>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</si>
  <si>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</si>
  <si>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</si>
  <si>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</si>
  <si>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</si>
  <si>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</si>
  <si>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</si>
  <si>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</si>
  <si>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</si>
  <si>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</si>
  <si>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</si>
  <si>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</si>
  <si>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</si>
  <si>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</si>
  <si>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</si>
  <si>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</si>
  <si>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</si>
  <si>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</si>
  <si>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</si>
  <si>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</si>
  <si>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</si>
  <si>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</si>
  <si>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</si>
  <si>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</si>
  <si>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</si>
  <si>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</si>
  <si>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</si>
  <si>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</si>
  <si>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</si>
  <si>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</si>
  <si>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</si>
  <si>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</si>
  <si>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</si>
  <si>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</si>
  <si>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</si>
  <si>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</si>
  <si>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</si>
  <si>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</si>
  <si>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</si>
  <si>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</si>
  <si>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</si>
  <si>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</si>
  <si>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</si>
  <si>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</si>
  <si>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</si>
  <si>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</si>
  <si>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</si>
  <si>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</si>
  <si>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</si>
  <si>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</si>
  <si>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</si>
  <si>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</si>
  <si>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</si>
  <si>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</si>
  <si>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</si>
  <si>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</si>
  <si>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</si>
  <si>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</si>
  <si>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</si>
  <si>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</si>
  <si>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</si>
  <si>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</si>
  <si>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</si>
  <si>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</si>
  <si>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</si>
  <si>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</si>
  <si>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</si>
  <si>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</si>
  <si>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</si>
  <si>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</si>
  <si>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</si>
  <si>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</si>
  <si>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</si>
  <si>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</si>
  <si>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</si>
  <si>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</si>
  <si>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</si>
  <si>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</si>
  <si>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</si>
  <si>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</si>
  <si>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</si>
  <si>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</si>
  <si>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</si>
  <si>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</si>
  <si>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</si>
  <si>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</si>
  <si>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</si>
  <si>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</si>
  <si>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</si>
  <si>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</si>
  <si>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</si>
  <si>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</si>
  <si>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</si>
  <si>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</si>
  <si>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</si>
  <si>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</si>
  <si>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</si>
  <si>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</si>
  <si>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</si>
  <si>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</si>
  <si>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</si>
  <si>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</si>
  <si>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</si>
  <si>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</si>
  <si>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</si>
  <si>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</si>
  <si>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</si>
  <si>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</si>
  <si>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</si>
  <si>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</si>
  <si>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</si>
  <si>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</si>
  <si>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</si>
  <si>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</si>
  <si>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</si>
  <si>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</si>
  <si>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</si>
  <si>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</si>
  <si>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</si>
  <si>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</si>
  <si>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</si>
  <si>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</si>
  <si>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</si>
  <si>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</si>
  <si>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</si>
  <si>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</si>
  <si>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</si>
  <si>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</si>
  <si>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</si>
  <si>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</si>
  <si>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</si>
  <si>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</si>
  <si>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</si>
  <si>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</si>
  <si>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</si>
  <si>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</si>
  <si>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</si>
  <si>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</si>
  <si>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</si>
  <si>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</si>
  <si>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</si>
  <si>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</si>
  <si>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</si>
  <si>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</si>
  <si>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</si>
  <si>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</si>
  <si>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</si>
  <si>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</si>
  <si>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</si>
  <si>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</si>
  <si>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</si>
  <si>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</si>
  <si>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</si>
  <si>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</si>
  <si>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</si>
  <si>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</si>
  <si>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</si>
  <si>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</si>
  <si>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</si>
  <si>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</si>
  <si>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</si>
  <si>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</si>
  <si>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</si>
  <si>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</si>
  <si>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</si>
  <si>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</si>
  <si>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</si>
  <si>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</si>
  <si>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</si>
  <si>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</si>
  <si>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</si>
  <si>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</si>
  <si>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</si>
  <si>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</si>
  <si>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</si>
  <si>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</si>
  <si>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</si>
  <si>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</si>
  <si>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</si>
  <si>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</si>
  <si>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</si>
  <si>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</si>
  <si>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</si>
  <si>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</si>
  <si>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</si>
  <si>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</si>
  <si>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</si>
  <si>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</si>
  <si>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</si>
  <si>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</si>
  <si>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</si>
  <si>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</si>
  <si>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</si>
  <si>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</si>
  <si>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</si>
  <si>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</si>
  <si>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</si>
  <si>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</si>
  <si>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</si>
  <si>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</si>
  <si>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</si>
  <si>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</si>
  <si>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</si>
  <si>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</si>
  <si>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</si>
  <si>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</si>
  <si>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</si>
  <si>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</si>
  <si>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</si>
  <si>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</si>
  <si>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</si>
  <si>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</si>
  <si>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</si>
  <si>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</si>
  <si>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</si>
  <si>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</si>
  <si>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</si>
  <si>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</si>
  <si>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</si>
  <si>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</si>
  <si>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</si>
  <si>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</si>
  <si>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</si>
  <si>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</si>
  <si>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</si>
  <si>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</si>
  <si>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</si>
  <si>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</si>
  <si>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</si>
  <si>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</si>
  <si>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</si>
  <si>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</si>
  <si>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</si>
  <si>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</si>
  <si>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</si>
  <si>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</si>
  <si>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</si>
  <si>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</si>
  <si>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</si>
  <si>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</si>
  <si>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</si>
  <si>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</si>
  <si>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</si>
  <si>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</si>
  <si>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</si>
  <si>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</si>
  <si>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</si>
  <si>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</si>
  <si>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</si>
  <si>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</si>
  <si>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</si>
  <si>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</si>
  <si>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</si>
  <si>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</si>
  <si>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</si>
  <si>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</si>
  <si>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</si>
  <si>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</si>
  <si>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</si>
  <si>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</si>
  <si>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</si>
  <si>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</si>
  <si>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</si>
  <si>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</si>
  <si>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</si>
  <si>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</si>
  <si>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</si>
  <si>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</si>
  <si>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</si>
  <si>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</si>
  <si>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</si>
  <si>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</si>
  <si>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</si>
  <si>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</si>
  <si>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</si>
  <si>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</si>
  <si>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</si>
  <si>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</si>
  <si>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</si>
  <si>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</si>
  <si>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</si>
  <si>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</si>
  <si>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</si>
  <si>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</si>
  <si>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</si>
  <si>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</si>
  <si>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</si>
  <si>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</si>
  <si>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</si>
  <si>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</si>
  <si>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</si>
  <si>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</si>
  <si>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</si>
  <si>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</si>
  <si>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</si>
  <si>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</si>
  <si>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</si>
  <si>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</si>
  <si>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</si>
  <si>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</si>
  <si>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</si>
  <si>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</si>
  <si>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</si>
  <si>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</si>
  <si>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</si>
  <si>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</si>
  <si>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</si>
  <si>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</si>
  <si>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</si>
  <si>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</si>
  <si>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</si>
  <si>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</si>
  <si>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</si>
  <si>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</si>
  <si>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</si>
  <si>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</si>
  <si>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</si>
  <si>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</si>
  <si>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</si>
  <si>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</si>
  <si>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</si>
  <si>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</si>
  <si>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</si>
  <si>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</si>
  <si>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</si>
  <si>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</si>
  <si>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</si>
  <si>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</si>
  <si>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</si>
  <si>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</si>
  <si>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</si>
  <si>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</si>
  <si>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</si>
  <si>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</si>
  <si>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</si>
  <si>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</si>
  <si>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</si>
  <si>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</si>
  <si>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</si>
  <si>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</si>
  <si>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</si>
  <si>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</si>
  <si>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</si>
  <si>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</si>
  <si>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</si>
  <si>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</si>
  <si>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</si>
  <si>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</si>
  <si>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</si>
  <si>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</si>
  <si>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</si>
  <si>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</si>
  <si>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</si>
  <si>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</si>
  <si>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</si>
  <si>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</si>
  <si>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</si>
  <si>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</si>
  <si>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</si>
  <si>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</si>
  <si>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</si>
  <si>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</si>
  <si>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</si>
  <si>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</si>
  <si>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</si>
  <si>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</si>
  <si>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</si>
  <si>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</si>
  <si>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</si>
  <si>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</si>
  <si>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</si>
  <si>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</si>
  <si>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</si>
  <si>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</si>
  <si>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</si>
  <si>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</si>
  <si>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</si>
  <si>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</si>
  <si>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</si>
  <si>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</si>
  <si>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</si>
  <si>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</si>
  <si>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</si>
  <si>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</si>
  <si>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</si>
  <si>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</si>
  <si>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</si>
  <si>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</si>
  <si>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</si>
  <si>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</si>
  <si>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</si>
  <si>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</si>
  <si>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</si>
  <si>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</si>
  <si>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</si>
  <si>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</si>
  <si>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</si>
  <si>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</si>
  <si>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</si>
  <si>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</si>
  <si>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</si>
  <si>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</si>
  <si>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</si>
  <si>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</si>
  <si>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</si>
  <si>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</si>
  <si>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</si>
  <si>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</si>
  <si>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</si>
  <si>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</si>
  <si>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</si>
  <si>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</si>
  <si>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</si>
  <si>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</si>
  <si>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</si>
  <si>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</si>
  <si>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</si>
  <si>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</si>
  <si>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</si>
  <si>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</si>
  <si>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</si>
  <si>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</si>
  <si>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</si>
  <si>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</si>
  <si>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</si>
  <si>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</si>
  <si>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</si>
  <si>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</si>
  <si>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</si>
  <si>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</si>
  <si>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</si>
  <si>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</si>
  <si>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</si>
  <si>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</si>
  <si>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</si>
  <si>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</si>
  <si>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</si>
  <si>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</si>
  <si>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</si>
  <si>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</si>
  <si>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</si>
  <si>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</si>
  <si>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</si>
  <si>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</si>
  <si>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</si>
  <si>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</si>
  <si>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</si>
  <si>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</si>
  <si>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</si>
  <si>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</si>
  <si>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</si>
  <si>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</si>
  <si>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</si>
  <si>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</si>
  <si>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</si>
  <si>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</si>
  <si>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</si>
  <si>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</si>
  <si>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</si>
  <si>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</si>
  <si>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</si>
  <si>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</si>
  <si>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</si>
  <si>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</si>
  <si>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</si>
  <si>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</si>
  <si>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</si>
  <si>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</si>
  <si>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</si>
  <si>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</si>
  <si>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</si>
  <si>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</si>
  <si>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</si>
  <si>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</si>
  <si>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</si>
  <si>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</si>
  <si>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</si>
  <si>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</si>
  <si>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</si>
  <si>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</si>
  <si>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</si>
  <si>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</si>
  <si>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</si>
  <si>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</si>
  <si>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</si>
  <si>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</si>
  <si>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</si>
  <si>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</si>
  <si>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</si>
  <si>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</si>
  <si>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</si>
  <si>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</si>
  <si>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</si>
  <si>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</si>
  <si>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</si>
  <si>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</si>
  <si>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</si>
  <si>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</si>
  <si>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</si>
  <si>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</si>
  <si>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</si>
  <si>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</si>
  <si>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</si>
  <si>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</si>
  <si>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</si>
  <si>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</si>
  <si>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</si>
  <si>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</si>
  <si>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</si>
  <si>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</si>
  <si>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</si>
  <si>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</si>
  <si>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</si>
  <si>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</si>
  <si>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</si>
  <si>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</si>
  <si>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</si>
  <si>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</si>
  <si>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</si>
  <si>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</si>
  <si>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</si>
  <si>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</si>
  <si>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</si>
  <si>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</si>
  <si>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</si>
  <si>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</si>
  <si>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</si>
  <si>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</si>
  <si>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</si>
  <si>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</si>
  <si>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</si>
  <si>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</si>
  <si>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</si>
  <si>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</si>
  <si>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</si>
  <si>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</si>
  <si>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</si>
  <si>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</si>
  <si>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</si>
  <si>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</si>
  <si>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</si>
  <si>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</si>
  <si>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</si>
  <si>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</si>
  <si>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</si>
  <si>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</si>
  <si>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</si>
  <si>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</si>
  <si>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</si>
  <si>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</si>
  <si>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</si>
  <si>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</si>
  <si>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</si>
  <si>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</si>
  <si>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</si>
  <si>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</si>
  <si>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</si>
  <si>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</si>
  <si>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</si>
  <si>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</si>
  <si>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</si>
  <si>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</si>
  <si>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</si>
  <si>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</si>
  <si>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</si>
  <si>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</si>
  <si>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</si>
  <si>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</si>
  <si>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</si>
  <si>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</si>
  <si>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</si>
  <si>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</si>
  <si>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</si>
  <si>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</si>
  <si>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</si>
  <si>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</si>
  <si>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</si>
  <si>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</si>
  <si>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</si>
  <si>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</si>
  <si>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</si>
  <si>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</si>
  <si>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</si>
  <si>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</si>
  <si>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</si>
  <si>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</si>
  <si>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</si>
  <si>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</si>
  <si>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</si>
  <si>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</si>
  <si>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</si>
  <si>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</si>
  <si>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</si>
  <si>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</si>
  <si>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</si>
  <si>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</si>
  <si>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</si>
  <si>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</si>
  <si>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</si>
  <si>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</si>
  <si>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</si>
  <si>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</si>
  <si>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</si>
  <si>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</si>
  <si>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</si>
  <si>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</si>
  <si>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</si>
  <si>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</si>
  <si>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</si>
  <si>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</si>
  <si>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</si>
  <si>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</si>
  <si>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</si>
  <si>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</si>
  <si>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</si>
  <si>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</si>
  <si>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</si>
  <si>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</si>
  <si>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</si>
  <si>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</si>
  <si>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</si>
  <si>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</si>
  <si>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</si>
  <si>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</si>
  <si>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</si>
  <si>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</si>
  <si>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</si>
  <si>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</si>
  <si>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</si>
  <si>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</si>
  <si>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</si>
  <si>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</si>
  <si>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</si>
  <si>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</si>
  <si>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</si>
  <si>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</si>
  <si>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</si>
  <si>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</si>
  <si>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</si>
  <si>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</si>
  <si>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</si>
  <si>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</si>
  <si>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</si>
  <si>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</si>
  <si>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</si>
  <si>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</si>
  <si>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</si>
  <si>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</si>
  <si>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</si>
  <si>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</si>
  <si>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</si>
  <si>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</si>
  <si>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</si>
  <si>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</si>
  <si>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</si>
  <si>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</si>
  <si>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</si>
  <si>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</si>
  <si>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</si>
  <si>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</si>
  <si>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</si>
  <si>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</si>
  <si>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</si>
  <si>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</si>
  <si>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</si>
  <si>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</si>
  <si>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</si>
  <si>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</si>
  <si>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</si>
  <si>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</si>
  <si>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</si>
  <si>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</si>
  <si>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</si>
  <si>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</si>
  <si>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</si>
  <si>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</si>
  <si>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</si>
  <si>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</si>
  <si>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</si>
  <si>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</si>
  <si>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</si>
  <si>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</si>
  <si>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</si>
  <si>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</si>
  <si>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</si>
  <si>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</si>
  <si>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</si>
  <si>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</si>
  <si>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</si>
  <si>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</si>
  <si>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</si>
  <si>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</si>
  <si>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</si>
  <si>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</si>
  <si>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</si>
  <si>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</si>
  <si>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</si>
  <si>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</si>
  <si>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</si>
  <si>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</si>
  <si>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</si>
  <si>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</si>
  <si>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</si>
  <si>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</si>
  <si>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</si>
  <si>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</si>
  <si>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</si>
  <si>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</si>
  <si>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</si>
  <si>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</si>
  <si>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</si>
  <si>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</si>
  <si>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</si>
  <si>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</si>
  <si>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</si>
  <si>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</si>
  <si>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</si>
  <si>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</si>
  <si>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</si>
  <si>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</si>
  <si>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</si>
  <si>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</si>
  <si>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</si>
  <si>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</si>
  <si>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</si>
  <si>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</si>
  <si>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</si>
  <si>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</si>
  <si>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</si>
  <si>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</si>
  <si>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</si>
  <si>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</si>
  <si>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</si>
  <si>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</si>
  <si>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</si>
  <si>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</si>
  <si>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</si>
  <si>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</si>
  <si>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</si>
  <si>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</si>
  <si>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</si>
  <si>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</si>
  <si>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</si>
  <si>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</si>
  <si>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</si>
  <si>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</si>
  <si>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</si>
  <si>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</si>
  <si>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</si>
  <si>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</si>
  <si>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</si>
  <si>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</si>
  <si>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</si>
  <si>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</si>
  <si>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</si>
  <si>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</si>
  <si>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</si>
  <si>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</si>
  <si>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</si>
  <si>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</si>
  <si>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</si>
  <si>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</si>
  <si>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</si>
  <si>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</si>
  <si>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</si>
  <si>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</si>
  <si>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</si>
  <si>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</si>
  <si>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</si>
  <si>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</si>
  <si>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</si>
  <si>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</si>
  <si>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</si>
  <si>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</si>
  <si>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</si>
  <si>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</si>
  <si>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</si>
  <si>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</si>
  <si>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</si>
  <si>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</si>
  <si>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</si>
  <si>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</si>
  <si>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</si>
  <si>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</si>
  <si>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</si>
  <si>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</si>
  <si>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</si>
  <si>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</si>
  <si>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</si>
  <si>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</si>
  <si>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</si>
  <si>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</si>
  <si>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</si>
  <si>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</si>
  <si>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</si>
  <si>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</si>
  <si>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</si>
  <si>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</si>
  <si>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</si>
  <si>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</si>
  <si>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</si>
  <si>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</si>
  <si>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</si>
  <si>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</si>
  <si>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</si>
  <si>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</si>
  <si>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</si>
  <si>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</si>
  <si>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</si>
  <si>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</si>
  <si>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</si>
  <si>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</si>
  <si>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</si>
  <si>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</si>
  <si>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</si>
  <si>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</si>
  <si>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</si>
  <si>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</si>
  <si>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</si>
  <si>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</si>
  <si>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</si>
  <si>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</si>
  <si>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</si>
  <si>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</si>
  <si>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</si>
  <si>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</si>
  <si>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</si>
  <si>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</si>
  <si>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</si>
  <si>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</si>
  <si>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</si>
  <si>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</si>
  <si>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</si>
  <si>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</si>
  <si>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</si>
  <si>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</si>
  <si>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</si>
  <si>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</si>
  <si>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</si>
  <si>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</si>
  <si>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</si>
  <si>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</si>
  <si>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</si>
  <si>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</si>
  <si>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</si>
  <si>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</si>
  <si>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</si>
  <si>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</si>
  <si>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</si>
  <si>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</si>
  <si>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</si>
  <si>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</si>
  <si>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</si>
  <si>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</si>
  <si>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</si>
  <si>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</si>
  <si>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</si>
  <si>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</si>
  <si>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</si>
  <si>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</si>
  <si>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</si>
  <si>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</si>
  <si>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</si>
  <si>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</si>
  <si>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</si>
  <si>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</si>
  <si>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</si>
  <si>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</si>
  <si>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</si>
  <si>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</si>
  <si>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</si>
  <si>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</si>
  <si>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</si>
  <si>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</si>
  <si>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</si>
  <si>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</si>
  <si>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</si>
  <si>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</si>
  <si>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</si>
  <si>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</si>
  <si>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</si>
  <si>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</si>
  <si>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</si>
  <si>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</si>
  <si>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</si>
  <si>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</si>
  <si>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</si>
  <si>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</si>
  <si>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</si>
  <si>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</si>
  <si>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</si>
  <si>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</si>
  <si>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</si>
  <si>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</si>
  <si>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</si>
  <si>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</si>
  <si>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</si>
  <si>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</si>
  <si>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</si>
  <si>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</si>
  <si>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</si>
  <si>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</si>
  <si>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</si>
  <si>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</si>
  <si>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</si>
  <si>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</si>
  <si>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</si>
  <si>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</si>
  <si>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</si>
  <si>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</si>
  <si>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</si>
  <si>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</si>
  <si>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</si>
  <si>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</si>
  <si>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</si>
  <si>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</si>
  <si>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</si>
  <si>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</si>
  <si>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</si>
  <si>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</si>
  <si>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</si>
  <si>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</si>
  <si>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</si>
  <si>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</si>
  <si>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</si>
  <si>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</si>
  <si>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</si>
  <si>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</si>
  <si>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</si>
  <si>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</si>
  <si>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</si>
  <si>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</si>
  <si>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</si>
  <si>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</si>
  <si>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</si>
  <si>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</si>
  <si>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</si>
  <si>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</si>
  <si>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</si>
  <si>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</si>
  <si>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</si>
  <si>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</si>
  <si>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</si>
  <si>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</si>
  <si>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</si>
  <si>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</si>
  <si>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</si>
  <si>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</si>
  <si>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</si>
  <si>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</si>
  <si>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</si>
  <si>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</si>
  <si>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</si>
  <si>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</si>
  <si>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</si>
  <si>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</si>
  <si>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</si>
  <si>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</si>
  <si>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</si>
  <si>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</si>
  <si>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</si>
  <si>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</si>
  <si>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</si>
  <si>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</si>
  <si>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</si>
  <si>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</si>
  <si>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</si>
  <si>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</si>
  <si>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</si>
  <si>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</si>
  <si>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</si>
  <si>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</si>
  <si>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</si>
  <si>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</si>
  <si>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</si>
  <si>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</si>
  <si>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</si>
  <si>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</si>
  <si>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</si>
  <si>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</si>
  <si>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</si>
  <si>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</si>
  <si>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</si>
  <si>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</si>
  <si>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</si>
  <si>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</si>
  <si>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</si>
  <si>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</si>
  <si>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</si>
  <si>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</si>
  <si>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</si>
  <si>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</si>
  <si>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</si>
  <si>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</si>
  <si>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</si>
  <si>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</si>
  <si>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</si>
  <si>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</si>
  <si>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</si>
  <si>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</si>
  <si>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</si>
  <si>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</si>
  <si>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</si>
  <si>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</si>
  <si>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</si>
  <si>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</si>
  <si>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</si>
  <si>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</si>
  <si>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</si>
  <si>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</si>
  <si>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</si>
  <si>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</si>
  <si>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</si>
  <si>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</si>
  <si>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</si>
  <si>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</si>
  <si>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</si>
  <si>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</si>
  <si>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</si>
  <si>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</si>
  <si>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</si>
  <si>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</si>
  <si>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</si>
  <si>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</si>
  <si>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</si>
  <si>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</si>
  <si>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</si>
  <si>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</si>
  <si>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</si>
  <si>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</si>
  <si>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</si>
  <si>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</si>
  <si>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</si>
  <si>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</si>
  <si>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</si>
  <si>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</si>
  <si>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</si>
  <si>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</si>
  <si>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</si>
  <si>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</si>
  <si>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</si>
  <si>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</si>
  <si>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</si>
  <si>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</si>
  <si>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</si>
  <si>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</si>
  <si>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</si>
  <si>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</si>
  <si>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</si>
  <si>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</si>
  <si>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</si>
  <si>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</si>
  <si>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</si>
  <si>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</si>
  <si>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</si>
  <si>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</si>
  <si>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</si>
  <si>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</si>
  <si>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</si>
  <si>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</si>
  <si>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</si>
  <si>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</si>
  <si>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</si>
  <si>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</si>
  <si>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</si>
  <si>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</si>
  <si>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</si>
  <si>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</si>
  <si>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</si>
  <si>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</si>
  <si>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</si>
  <si>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</si>
  <si>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</si>
  <si>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</si>
  <si>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</si>
  <si>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</si>
  <si>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</si>
  <si>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</si>
  <si>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</si>
  <si>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</si>
  <si>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</si>
  <si>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</si>
  <si>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</si>
  <si>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</si>
  <si>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</si>
  <si>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</si>
  <si>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</si>
  <si>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</si>
  <si>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</si>
  <si>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</si>
  <si>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</si>
  <si>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</si>
  <si>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</si>
  <si>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</si>
  <si>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</si>
  <si>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</si>
  <si>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</si>
  <si>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</si>
  <si>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</si>
  <si>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</si>
  <si>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</si>
  <si>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</si>
  <si>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</si>
  <si>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</si>
  <si>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</si>
  <si>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</si>
  <si>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</si>
  <si>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</si>
  <si>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</si>
  <si>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</si>
  <si>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</si>
  <si>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</si>
  <si>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</si>
  <si>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</si>
  <si>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</si>
  <si>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</si>
  <si>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</si>
  <si>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</si>
  <si>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</si>
  <si>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</si>
  <si>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</si>
  <si>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</si>
  <si>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</si>
  <si>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</si>
  <si>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</si>
  <si>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</si>
  <si>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</si>
  <si>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</si>
  <si>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</si>
  <si>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</si>
  <si>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</si>
  <si>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</si>
  <si>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</si>
  <si>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</si>
  <si>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</si>
  <si>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</si>
  <si>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</si>
  <si>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</si>
  <si>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</si>
  <si>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</si>
  <si>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</si>
  <si>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</si>
  <si>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</si>
  <si>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</si>
  <si>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</si>
  <si>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</si>
  <si>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</si>
  <si>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</si>
  <si>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</si>
  <si>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</si>
  <si>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</si>
  <si>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</si>
  <si>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</si>
  <si>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</si>
  <si>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</si>
  <si>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</si>
  <si>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</si>
  <si>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</si>
  <si>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</si>
  <si>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</si>
  <si>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</si>
  <si>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</si>
  <si>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</si>
  <si>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</si>
  <si>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</si>
  <si>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</si>
  <si>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</si>
  <si>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</si>
  <si>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</si>
  <si>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</si>
  <si>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</si>
  <si>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</si>
  <si>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</si>
  <si>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</si>
  <si>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</si>
  <si>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</si>
  <si>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</si>
  <si>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</si>
  <si>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</si>
  <si>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</si>
  <si>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</si>
  <si>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</si>
  <si>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</si>
  <si>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</si>
  <si>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</si>
  <si>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</si>
  <si>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</si>
  <si>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</si>
  <si>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</si>
  <si>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</si>
  <si>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</si>
  <si>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</si>
  <si>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</si>
  <si>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</si>
  <si>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</si>
  <si>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</si>
  <si>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</si>
  <si>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</si>
  <si>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</si>
  <si>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</si>
  <si>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</si>
  <si>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</si>
  <si>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</si>
  <si>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</si>
  <si>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</si>
  <si>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</si>
  <si>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</si>
  <si>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</si>
  <si>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</si>
  <si>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</si>
  <si>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</si>
  <si>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</si>
  <si>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</si>
  <si>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</si>
  <si>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</si>
  <si>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</si>
  <si>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</si>
  <si>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</si>
  <si>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</si>
  <si>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</si>
  <si>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</si>
  <si>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</si>
  <si>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</si>
  <si>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</si>
  <si>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</si>
  <si>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</si>
  <si>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</si>
  <si>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</si>
  <si>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</si>
  <si>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</si>
  <si>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</si>
  <si>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</si>
  <si>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</si>
  <si>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</si>
  <si>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</si>
  <si>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</si>
  <si>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</si>
  <si>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</si>
  <si>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</si>
  <si>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</si>
  <si>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</si>
  <si>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</si>
  <si>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</si>
  <si>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</si>
  <si>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</si>
  <si>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</si>
  <si>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</si>
  <si>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</si>
  <si>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</si>
  <si>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</si>
  <si>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</si>
  <si>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</si>
  <si>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</si>
  <si>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</si>
  <si>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</si>
  <si>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</si>
  <si>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</si>
  <si>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</si>
  <si>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</si>
  <si>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</si>
  <si>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</si>
  <si>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</si>
  <si>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</si>
  <si>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</si>
  <si>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</si>
  <si>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</si>
  <si>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</si>
  <si>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</si>
  <si>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</si>
  <si>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</si>
  <si>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</si>
  <si>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</si>
  <si>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</si>
  <si>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</si>
  <si>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</si>
  <si>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</si>
  <si>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</si>
  <si>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</si>
  <si>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</si>
  <si>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</si>
  <si>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</si>
  <si>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</si>
  <si>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</si>
  <si>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</si>
  <si>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</si>
  <si>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</si>
  <si>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</si>
  <si>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</si>
  <si>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</si>
  <si>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</si>
  <si>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</si>
  <si>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</si>
  <si>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</si>
  <si>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</si>
  <si>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</si>
  <si>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</si>
  <si>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</si>
  <si>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</si>
  <si>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</si>
  <si>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</si>
  <si>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</si>
  <si>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</si>
  <si>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</si>
  <si>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</si>
  <si>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</si>
  <si>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</si>
  <si>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</si>
  <si>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</si>
  <si>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</si>
  <si>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</si>
  <si>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</si>
  <si>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</si>
  <si>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</si>
  <si>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</si>
  <si>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</si>
  <si>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</si>
  <si>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</si>
  <si>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</si>
  <si>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</si>
  <si>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</si>
  <si>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</si>
  <si>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</si>
  <si>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</si>
  <si>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</si>
  <si>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</si>
  <si>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</si>
  <si>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</si>
  <si>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</si>
  <si>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</si>
  <si>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</si>
  <si>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</si>
  <si>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</si>
  <si>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</si>
  <si>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</si>
  <si>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</si>
  <si>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</si>
  <si>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</si>
  <si>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</si>
  <si>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</si>
  <si>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</si>
  <si>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</si>
  <si>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</si>
  <si>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</si>
  <si>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</si>
  <si>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</si>
  <si>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</si>
  <si>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</si>
  <si>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</si>
  <si>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</si>
  <si>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</si>
  <si>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</si>
  <si>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</si>
  <si>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</si>
  <si>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</si>
  <si>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</si>
  <si>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</si>
  <si>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</si>
  <si>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</si>
  <si>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</si>
  <si>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</si>
  <si>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</si>
  <si>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</si>
  <si>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</si>
  <si>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</si>
  <si>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</si>
  <si>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</si>
  <si>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</si>
  <si>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</si>
  <si>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</si>
  <si>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</si>
  <si>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</si>
  <si>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</si>
  <si>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</si>
  <si>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</si>
  <si>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</si>
  <si>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</si>
  <si>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</si>
  <si>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</si>
  <si>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</si>
  <si>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</si>
  <si>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</si>
  <si>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</si>
  <si>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</si>
  <si>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</si>
  <si>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</si>
  <si>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</si>
  <si>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</si>
  <si>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</si>
  <si>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</si>
  <si>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</si>
  <si>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</si>
  <si>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</si>
  <si>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</si>
  <si>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</si>
  <si>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</si>
  <si>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</si>
  <si>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</si>
  <si>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</si>
  <si>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</si>
  <si>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</si>
  <si>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</si>
  <si>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</si>
  <si>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</si>
  <si>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</si>
  <si>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</si>
  <si>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</si>
  <si>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</si>
  <si>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</si>
  <si>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</si>
  <si>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</si>
  <si>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</si>
  <si>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</si>
  <si>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</si>
  <si>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</si>
  <si>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</si>
  <si>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</si>
  <si>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</si>
  <si>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</si>
  <si>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</si>
  <si>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</si>
  <si>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</si>
  <si>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</si>
  <si>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</si>
  <si>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</si>
  <si>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</si>
  <si>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</si>
  <si>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</si>
  <si>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</si>
  <si>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</si>
  <si>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</si>
  <si>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</si>
  <si>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</si>
  <si>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</si>
  <si>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</si>
  <si>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</si>
  <si>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</si>
  <si>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</si>
  <si>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</si>
  <si>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</si>
  <si>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</si>
  <si>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</si>
  <si>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</si>
  <si>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</si>
  <si>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</si>
  <si>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</si>
  <si>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</si>
  <si>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</si>
  <si>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</si>
  <si>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</si>
  <si>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</si>
  <si>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</si>
  <si>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</si>
  <si>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</si>
  <si>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</si>
  <si>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</si>
  <si>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</si>
  <si>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</si>
  <si>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</si>
  <si>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</si>
  <si>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</si>
  <si>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</si>
  <si>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</si>
  <si>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</si>
  <si>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</si>
  <si>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</si>
  <si>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</si>
  <si>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</si>
  <si>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</si>
  <si>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</si>
  <si>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</si>
  <si>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</si>
  <si>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</si>
  <si>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</si>
  <si>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</si>
  <si>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</si>
  <si>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</si>
  <si>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</si>
  <si>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</si>
  <si>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</si>
  <si>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</si>
  <si>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</si>
  <si>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</si>
  <si>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</si>
  <si>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</si>
  <si>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</si>
  <si>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</si>
  <si>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</si>
  <si>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</si>
  <si>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</si>
  <si>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</si>
  <si>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</si>
  <si>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</si>
  <si>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</si>
  <si>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</si>
  <si>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</si>
  <si>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</si>
  <si>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</si>
  <si>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</si>
  <si>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</si>
  <si>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</si>
  <si>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</si>
  <si>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</si>
  <si>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</si>
  <si>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</si>
  <si>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</si>
  <si>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</si>
  <si>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</si>
  <si>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</si>
  <si>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</si>
  <si>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</si>
  <si>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</si>
  <si>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</si>
  <si>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</si>
  <si>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</si>
  <si>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</si>
  <si>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</si>
  <si>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</si>
  <si>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</si>
  <si>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</si>
  <si>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</si>
  <si>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</si>
  <si>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</si>
  <si>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</si>
  <si>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</si>
  <si>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</si>
  <si>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</si>
  <si>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</si>
  <si>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</si>
  <si>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</si>
  <si>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</si>
  <si>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</si>
  <si>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</si>
  <si>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</si>
  <si>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</si>
  <si>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</si>
  <si>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</si>
  <si>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</si>
  <si>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</si>
  <si>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</si>
  <si>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</si>
  <si>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</si>
  <si>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</si>
  <si>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</si>
  <si>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</si>
  <si>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</si>
  <si>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</si>
  <si>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</si>
  <si>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</si>
  <si>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</si>
  <si>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</si>
  <si>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</si>
  <si>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</si>
  <si>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</si>
  <si>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</si>
  <si>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</si>
  <si>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</si>
  <si>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</si>
  <si>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</si>
  <si>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</si>
  <si>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</si>
  <si>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</si>
  <si>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</si>
  <si>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</si>
  <si>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</si>
  <si>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</si>
  <si>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</si>
  <si>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</si>
  <si>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</si>
  <si>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</si>
  <si>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</si>
  <si>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</si>
  <si>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</si>
  <si>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</si>
  <si>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</si>
  <si>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</si>
  <si>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</si>
  <si>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</si>
  <si>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</si>
  <si>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</si>
  <si>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</si>
  <si>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</si>
  <si>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</si>
  <si>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</si>
  <si>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</si>
  <si>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</si>
  <si>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</si>
  <si>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</si>
  <si>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</si>
  <si>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</si>
  <si>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</si>
  <si>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</si>
  <si>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</si>
  <si>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</si>
  <si>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</si>
  <si>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</si>
  <si>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</si>
  <si>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</si>
  <si>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</si>
  <si>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</si>
  <si>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</si>
  <si>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</si>
  <si>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</si>
  <si>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</si>
  <si>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</si>
  <si>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</si>
  <si>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</si>
  <si>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</si>
  <si>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</si>
  <si>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</si>
  <si>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</si>
  <si>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</si>
  <si>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</si>
  <si>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</si>
  <si>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</si>
  <si>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</si>
  <si>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</si>
  <si>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</si>
  <si>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</si>
  <si>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</si>
  <si>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</si>
  <si>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</si>
  <si>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</si>
  <si>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</si>
  <si>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</si>
  <si>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</si>
  <si>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</si>
  <si>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</si>
  <si>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</si>
  <si>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</si>
  <si>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</si>
  <si>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</si>
  <si>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</si>
  <si>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</si>
  <si>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</si>
  <si>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</si>
  <si>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</si>
  <si>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</si>
  <si>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</si>
  <si>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</si>
  <si>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</si>
  <si>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</si>
  <si>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</si>
  <si>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</si>
  <si>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</si>
  <si>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</si>
  <si>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</si>
  <si>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</si>
  <si>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</si>
  <si>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</si>
  <si>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</si>
  <si>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</si>
  <si>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</si>
  <si>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</si>
  <si>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</si>
  <si>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</si>
  <si>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</si>
  <si>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</si>
  <si>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</si>
  <si>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</si>
  <si>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</si>
  <si>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</si>
  <si>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</si>
  <si>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</si>
  <si>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</si>
  <si>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</si>
  <si>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</si>
  <si>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</si>
  <si>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</si>
  <si>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</si>
  <si>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</si>
  <si>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</si>
  <si>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</si>
  <si>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</si>
  <si>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</si>
  <si>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</si>
  <si>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</si>
  <si>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</si>
  <si>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</si>
  <si>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</si>
  <si>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</si>
  <si>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</si>
  <si>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</si>
  <si>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</si>
  <si>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</si>
  <si>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</si>
  <si>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</si>
  <si>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</si>
  <si>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</si>
  <si>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</si>
  <si>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</si>
  <si>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</si>
  <si>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</si>
  <si>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</si>
  <si>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</si>
  <si>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</si>
  <si>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</si>
  <si>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</si>
  <si>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</si>
  <si>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</si>
  <si>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</si>
  <si>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</si>
  <si>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</si>
  <si>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</si>
  <si>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</si>
  <si>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</si>
  <si>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</si>
  <si>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</si>
  <si>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</si>
  <si>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</si>
  <si>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</si>
  <si>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</si>
  <si>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</si>
  <si>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</si>
  <si>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</si>
  <si>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</si>
  <si>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</si>
  <si>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</si>
  <si>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</si>
  <si>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</si>
  <si>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</si>
  <si>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</si>
  <si>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</si>
  <si>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</si>
  <si>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</si>
  <si>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</si>
  <si>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</si>
  <si>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</si>
  <si>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</si>
  <si>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</si>
  <si>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</si>
  <si>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</si>
  <si>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</si>
  <si>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</si>
  <si>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</si>
  <si>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</si>
  <si>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</si>
  <si>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</si>
  <si>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</si>
  <si>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</si>
  <si>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</si>
  <si>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</si>
  <si>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</si>
  <si>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</si>
  <si>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</si>
  <si>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</si>
  <si>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</si>
  <si>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</si>
  <si>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</si>
  <si>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</si>
  <si>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</si>
  <si>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</si>
  <si>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</si>
  <si>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</si>
  <si>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</si>
  <si>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</si>
  <si>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</si>
  <si>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</si>
  <si>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</si>
  <si>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</si>
  <si>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</si>
  <si>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</si>
  <si>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</si>
  <si>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</si>
  <si>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</si>
  <si>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</si>
  <si>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</si>
  <si>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</si>
  <si>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</si>
  <si>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</si>
  <si>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</si>
  <si>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</si>
  <si>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</si>
  <si>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</si>
  <si>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</si>
  <si>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</si>
  <si>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</si>
  <si>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</si>
  <si>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</si>
  <si>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</si>
  <si>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</si>
  <si>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</si>
  <si>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</si>
  <si>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</si>
  <si>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</si>
  <si>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</si>
  <si>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</si>
  <si>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</si>
  <si>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</si>
  <si>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</si>
  <si>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</si>
  <si>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</si>
  <si>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</si>
  <si>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</si>
  <si>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</si>
  <si>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</si>
  <si>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</si>
  <si>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</si>
  <si>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</si>
  <si>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</si>
  <si>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</si>
  <si>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</si>
  <si>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</si>
  <si>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</si>
  <si>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</si>
  <si>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</si>
  <si>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</si>
  <si>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</si>
  <si>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</si>
  <si>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</si>
  <si>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</si>
  <si>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</si>
  <si>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</si>
  <si>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</si>
  <si>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</si>
  <si>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</si>
  <si>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</si>
  <si>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</si>
  <si>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</si>
  <si>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</si>
  <si>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</si>
  <si>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</si>
  <si>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</si>
  <si>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</si>
  <si>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</si>
  <si>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</si>
  <si>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</si>
  <si>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</si>
  <si>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</si>
  <si>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</si>
  <si>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</si>
  <si>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</si>
  <si>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</si>
  <si>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</si>
  <si>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</si>
  <si>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</si>
  <si>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</si>
  <si>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</si>
  <si>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</si>
  <si>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</si>
  <si>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</si>
  <si>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</si>
  <si>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</si>
  <si>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</si>
  <si>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</si>
  <si>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</si>
  <si>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</si>
  <si>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</si>
  <si>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</si>
  <si>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</si>
  <si>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</si>
  <si>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</si>
  <si>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</si>
  <si>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</si>
  <si>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</si>
  <si>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</si>
  <si>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</si>
  <si>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</si>
  <si>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</si>
  <si>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</si>
  <si>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</si>
  <si>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</si>
  <si>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</si>
  <si>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</si>
  <si>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</si>
  <si>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</si>
  <si>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</si>
  <si>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</si>
  <si>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</si>
  <si>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</si>
  <si>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</si>
  <si>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</si>
  <si>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</si>
  <si>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</si>
  <si>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</si>
  <si>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</si>
  <si>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</si>
  <si>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</si>
  <si>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</si>
  <si>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</si>
  <si>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</si>
  <si>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</si>
  <si>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</si>
  <si>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</si>
  <si>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</si>
  <si>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</si>
  <si>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</si>
  <si>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</si>
  <si>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</si>
  <si>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</si>
  <si>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</si>
  <si>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</si>
  <si>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</si>
  <si>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</si>
  <si>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</si>
  <si>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</si>
  <si>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</si>
  <si>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</si>
  <si>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</si>
  <si>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</si>
  <si>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</si>
  <si>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</si>
  <si>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</si>
  <si>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</si>
  <si>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</si>
  <si>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</si>
  <si>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</si>
  <si>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</si>
  <si>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</si>
  <si>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</si>
  <si>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</si>
  <si>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</si>
  <si>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</si>
  <si>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</si>
  <si>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</si>
  <si>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</si>
  <si>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</si>
  <si>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</si>
  <si>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</si>
  <si>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</si>
  <si>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</si>
  <si>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</si>
  <si>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</si>
  <si>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</si>
  <si>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</si>
  <si>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</si>
  <si>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</si>
  <si>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</si>
  <si>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</si>
  <si>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</si>
  <si>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</si>
  <si>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</si>
  <si>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</si>
  <si>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</si>
  <si>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</si>
  <si>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</si>
  <si>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</si>
  <si>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</si>
  <si>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</si>
  <si>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</si>
  <si>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</si>
  <si>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</si>
  <si>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</si>
  <si>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</si>
  <si>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</si>
  <si>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</si>
  <si>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</si>
  <si>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</si>
  <si>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</si>
  <si>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</si>
  <si>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</si>
  <si>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</si>
  <si>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</si>
  <si>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</si>
  <si>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</si>
  <si>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</si>
  <si>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</si>
  <si>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</si>
  <si>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</si>
  <si>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</si>
  <si>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</si>
  <si>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</si>
  <si>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</si>
  <si>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</si>
  <si>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</si>
  <si>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</si>
  <si>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</si>
  <si>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</si>
  <si>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</si>
  <si>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</si>
  <si>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</si>
  <si>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</si>
  <si>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</si>
  <si>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</si>
  <si>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</si>
  <si>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</si>
  <si>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</si>
  <si>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</si>
  <si>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</si>
  <si>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</si>
  <si>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</si>
  <si>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</si>
  <si>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</si>
  <si>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</si>
  <si>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</si>
  <si>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</si>
  <si>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</si>
  <si>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</si>
  <si>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</si>
  <si>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</si>
  <si>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</si>
  <si>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</si>
  <si>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</si>
  <si>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</si>
  <si>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</si>
  <si>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</si>
  <si>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</si>
  <si>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</si>
  <si>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</si>
  <si>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</si>
  <si>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</si>
  <si>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</si>
  <si>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</si>
  <si>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</si>
  <si>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</si>
  <si>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</si>
  <si>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</si>
  <si>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</si>
  <si>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</si>
  <si>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</si>
  <si>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</si>
  <si>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</si>
  <si>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</si>
  <si>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</si>
  <si>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</si>
  <si>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</si>
  <si>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</si>
  <si>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</si>
  <si>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</si>
  <si>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</si>
  <si>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</si>
  <si>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</si>
  <si>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</si>
  <si>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</si>
  <si>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</si>
  <si>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</si>
  <si>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</si>
  <si>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</si>
  <si>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</si>
  <si>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</si>
  <si>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</si>
  <si>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</si>
  <si>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</si>
  <si>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</si>
  <si>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</si>
  <si>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</si>
  <si>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</si>
  <si>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</si>
  <si>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</si>
  <si>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</si>
  <si>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</si>
  <si>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</si>
  <si>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</si>
  <si>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</si>
  <si>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</si>
  <si>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</si>
  <si>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</si>
  <si>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</si>
  <si>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</si>
  <si>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</si>
  <si>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</si>
  <si>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</si>
  <si>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</si>
  <si>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</si>
  <si>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</si>
  <si>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</si>
  <si>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</si>
  <si>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</si>
  <si>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</si>
  <si>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</si>
  <si>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</si>
  <si>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</si>
  <si>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</si>
  <si>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</si>
  <si>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</si>
  <si>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</si>
  <si>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</si>
  <si>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</si>
  <si>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</si>
  <si>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</si>
  <si>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</si>
  <si>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</si>
  <si>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</si>
  <si>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</si>
  <si>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</si>
  <si>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</si>
  <si>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</si>
  <si>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</si>
  <si>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</si>
  <si>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</si>
  <si>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</si>
  <si>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</si>
  <si>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</si>
  <si>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</si>
  <si>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</si>
  <si>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</si>
  <si>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</si>
  <si>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</si>
  <si>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</si>
  <si>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</si>
  <si>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</si>
  <si>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</si>
  <si>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</si>
  <si>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</si>
  <si>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</si>
  <si>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</si>
  <si>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</si>
  <si>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</si>
  <si>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</si>
  <si>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</si>
  <si>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</si>
  <si>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</si>
  <si>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</si>
  <si>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</si>
  <si>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</si>
  <si>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</si>
  <si>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</si>
  <si>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</si>
  <si>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</si>
  <si>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</si>
  <si>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</si>
  <si>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</si>
  <si>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</si>
  <si>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</si>
  <si>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</si>
  <si>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</si>
  <si>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</si>
  <si>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</si>
  <si>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</si>
  <si>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</si>
  <si>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</si>
  <si>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</si>
  <si>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</si>
  <si>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</si>
  <si>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</si>
  <si>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</si>
  <si>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</si>
  <si>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</si>
  <si>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</si>
  <si>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</si>
  <si>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</si>
  <si>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</si>
  <si>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</si>
  <si>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</si>
  <si>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</si>
  <si>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</si>
  <si>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</si>
  <si>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</si>
  <si>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</si>
  <si>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</si>
  <si>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</si>
  <si>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</si>
  <si>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</si>
  <si>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</si>
  <si>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</si>
  <si>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</si>
  <si>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</si>
  <si>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</si>
  <si>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</si>
  <si>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</si>
  <si>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</si>
  <si>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</si>
  <si>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</si>
  <si>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</si>
  <si>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</si>
  <si>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</si>
  <si>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</si>
  <si>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</si>
  <si>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</si>
  <si>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</si>
  <si>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</si>
  <si>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</si>
  <si>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</si>
  <si>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</si>
  <si>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</si>
  <si>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</si>
  <si>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</si>
  <si>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</si>
  <si>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</si>
  <si>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</si>
  <si>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</si>
  <si>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</si>
  <si>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</si>
  <si>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</si>
  <si>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</si>
  <si>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</si>
  <si>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</si>
  <si>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</si>
  <si>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</si>
  <si>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</si>
  <si>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</si>
  <si>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</si>
  <si>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</si>
  <si>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</si>
  <si>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</si>
  <si>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</si>
  <si>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</si>
  <si>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</si>
  <si>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</si>
  <si>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</si>
  <si>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</si>
  <si>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</si>
  <si>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</si>
  <si>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</si>
  <si>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</si>
  <si>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</si>
  <si>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</si>
  <si>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</si>
  <si>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</si>
  <si>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</si>
  <si>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</si>
  <si>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</si>
  <si>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</si>
  <si>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</si>
  <si>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</si>
  <si>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</si>
  <si>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</si>
  <si>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</si>
  <si>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</si>
  <si>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</si>
  <si>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</si>
  <si>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</si>
  <si>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</si>
  <si>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</si>
  <si>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</si>
  <si>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</si>
  <si>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</si>
  <si>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</si>
  <si>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</si>
  <si>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</si>
  <si>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</si>
  <si>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</si>
  <si>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</si>
  <si>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</si>
  <si>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</si>
  <si>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</si>
  <si>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</si>
  <si>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</si>
  <si>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</si>
  <si>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</si>
  <si>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</si>
  <si>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</si>
  <si>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</si>
  <si>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</si>
  <si>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</si>
  <si>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</si>
  <si>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</si>
  <si>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</si>
  <si>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</si>
  <si>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</si>
  <si>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</si>
  <si>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</si>
  <si>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</si>
  <si>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</si>
  <si>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</si>
  <si>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</si>
  <si>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</si>
  <si>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</si>
  <si>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</si>
  <si>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</si>
  <si>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</si>
  <si>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</si>
  <si>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</si>
  <si>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</si>
  <si>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</si>
  <si>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</si>
  <si>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</si>
  <si>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</si>
  <si>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</si>
  <si>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</si>
  <si>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</si>
  <si>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</si>
  <si>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</si>
  <si>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</si>
  <si>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</si>
  <si>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</si>
  <si>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</si>
  <si>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</si>
  <si>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</si>
  <si>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</si>
  <si>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</si>
  <si>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</si>
  <si>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</si>
  <si>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</si>
  <si>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</si>
  <si>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</si>
  <si>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</si>
  <si>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</si>
  <si>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</si>
  <si>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</si>
  <si>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</si>
  <si>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</si>
  <si>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</si>
  <si>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</si>
  <si>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</si>
  <si>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</si>
  <si>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</si>
  <si>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</si>
  <si>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</si>
  <si>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</si>
  <si>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</si>
  <si>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</si>
  <si>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</si>
  <si>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</si>
  <si>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</si>
  <si>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</si>
  <si>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</si>
  <si>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</si>
  <si>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</si>
  <si>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</si>
  <si>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</si>
  <si>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</si>
  <si>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</si>
  <si>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</si>
  <si>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</si>
  <si>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</si>
  <si>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</si>
  <si>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</si>
  <si>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</si>
  <si>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</si>
  <si>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</si>
  <si>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</si>
  <si>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</si>
  <si>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</si>
  <si>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</si>
  <si>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</si>
  <si>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</si>
  <si>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</si>
  <si>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</si>
  <si>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</si>
  <si>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</si>
  <si>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</si>
  <si>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</si>
  <si>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</si>
  <si>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</si>
  <si>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</si>
  <si>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</si>
  <si>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</si>
  <si>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</si>
  <si>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</si>
  <si>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</si>
  <si>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</si>
  <si>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</si>
  <si>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</si>
  <si>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</si>
  <si>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</si>
  <si>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</si>
  <si>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</si>
  <si>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</si>
  <si>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</si>
  <si>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</si>
  <si>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</si>
  <si>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</si>
  <si>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</si>
  <si>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</si>
  <si>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</si>
  <si>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</si>
  <si>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</si>
  <si>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</si>
  <si>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</si>
  <si>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</si>
  <si>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</si>
  <si>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</si>
  <si>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</si>
  <si>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</si>
  <si>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</si>
  <si>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</si>
  <si>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</si>
  <si>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</si>
  <si>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</si>
  <si>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</si>
  <si>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</si>
  <si>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</si>
  <si>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</si>
  <si>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</si>
  <si>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</si>
  <si>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</si>
  <si>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</si>
  <si>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</si>
  <si>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</si>
  <si>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</si>
  <si>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</si>
  <si>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</si>
  <si>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</si>
  <si>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</si>
  <si>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</si>
  <si>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</si>
  <si>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</si>
  <si>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</si>
  <si>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</si>
  <si>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</si>
  <si>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</si>
  <si>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</si>
  <si>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</si>
  <si>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</si>
  <si>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</si>
  <si>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</si>
  <si>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</si>
  <si>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</si>
  <si>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</si>
  <si>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</si>
  <si>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</si>
  <si>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</si>
  <si>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</si>
  <si>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</si>
  <si>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</si>
  <si>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</si>
  <si>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</si>
  <si>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</si>
  <si>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</si>
  <si>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</si>
  <si>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</si>
  <si>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</si>
  <si>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</si>
  <si>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</si>
  <si>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</si>
  <si>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</si>
  <si>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</si>
  <si>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</si>
  <si>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</si>
  <si>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</si>
  <si>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</si>
  <si>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</si>
  <si>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</si>
  <si>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</si>
  <si>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</si>
  <si>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</si>
  <si>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</si>
  <si>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</si>
  <si>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</si>
  <si>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</si>
  <si>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</si>
  <si>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</si>
  <si>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</si>
  <si>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</si>
  <si>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</si>
  <si>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</si>
  <si>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</si>
  <si>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</si>
  <si>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</si>
  <si>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</si>
  <si>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</si>
  <si>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</si>
  <si>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</si>
  <si>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</si>
  <si>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</si>
  <si>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</si>
  <si>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</si>
  <si>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</si>
  <si>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</si>
  <si>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</si>
  <si>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</si>
  <si>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</si>
  <si>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</si>
  <si>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</si>
  <si>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</si>
  <si>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</si>
  <si>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</si>
  <si>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</si>
  <si>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</si>
  <si>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</si>
  <si>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</si>
  <si>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</si>
  <si>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</si>
  <si>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</si>
  <si>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</si>
  <si>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</si>
  <si>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</si>
  <si>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</si>
  <si>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</si>
  <si>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</si>
  <si>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</si>
  <si>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</si>
  <si>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</si>
  <si>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</si>
  <si>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</si>
  <si>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</si>
  <si>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</si>
  <si>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</si>
  <si>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</si>
  <si>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</si>
  <si>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</si>
  <si>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</si>
  <si>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</si>
  <si>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</si>
  <si>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</si>
  <si>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</si>
  <si>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</si>
  <si>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</si>
  <si>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</si>
  <si>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</si>
  <si>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</si>
  <si>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</si>
  <si>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</si>
  <si>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</si>
  <si>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</si>
  <si>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</si>
  <si>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</si>
  <si>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</si>
  <si>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</si>
  <si>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</si>
  <si>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</si>
  <si>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</si>
  <si>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</si>
  <si>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</si>
  <si>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</si>
  <si>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</si>
  <si>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</si>
  <si>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</si>
  <si>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</si>
  <si>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</si>
  <si>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</si>
  <si>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</si>
  <si>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</si>
  <si>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</si>
  <si>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</si>
  <si>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</si>
  <si>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</si>
  <si>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</si>
  <si>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</si>
  <si>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</si>
  <si>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</si>
  <si>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</si>
  <si>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</si>
  <si>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</si>
  <si>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</si>
  <si>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</si>
  <si>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</si>
  <si>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</si>
  <si>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</si>
  <si>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</si>
  <si>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</si>
  <si>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</si>
  <si>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</si>
  <si>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</si>
  <si>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</si>
  <si>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</si>
  <si>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</si>
  <si>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</si>
  <si>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</si>
  <si>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</si>
  <si>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</si>
  <si>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</si>
  <si>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</si>
  <si>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</si>
  <si>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</si>
  <si>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</si>
  <si>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</si>
  <si>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</si>
  <si>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</si>
  <si>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</si>
  <si>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</si>
  <si>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</si>
  <si>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</si>
  <si>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</si>
  <si>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</si>
  <si>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</si>
  <si>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</si>
  <si>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</si>
  <si>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</si>
  <si>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</si>
  <si>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</si>
  <si>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</si>
  <si>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</si>
  <si>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</si>
  <si>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</si>
  <si>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</si>
  <si>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</si>
  <si>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</si>
  <si>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</si>
  <si>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</si>
  <si>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</si>
  <si>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</si>
  <si>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</si>
  <si>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</si>
  <si>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</si>
  <si>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</si>
  <si>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</si>
  <si>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</si>
  <si>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</si>
  <si>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</si>
  <si>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</si>
  <si>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</si>
  <si>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</si>
  <si>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</si>
  <si>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</si>
  <si>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</si>
  <si>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</si>
  <si>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</si>
  <si>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</si>
  <si>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</si>
  <si>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</si>
  <si>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</si>
  <si>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</si>
  <si>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</si>
  <si>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</si>
  <si>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</si>
  <si>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</si>
  <si>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</si>
  <si>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</si>
  <si>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</si>
  <si>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</si>
  <si>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</si>
  <si>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</si>
  <si>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</si>
  <si>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</si>
  <si>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</si>
  <si>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</si>
  <si>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</si>
  <si>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</si>
  <si>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</si>
  <si>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</si>
  <si>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</si>
  <si>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</si>
  <si>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</si>
  <si>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</si>
  <si>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</si>
  <si>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</si>
  <si>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</si>
  <si>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</si>
  <si>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</si>
  <si>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</si>
  <si>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</si>
  <si>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</si>
  <si>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</si>
  <si>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</si>
  <si>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</si>
  <si>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</si>
  <si>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</si>
  <si>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</si>
  <si>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</si>
  <si>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</si>
  <si>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</si>
  <si>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</si>
  <si>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</si>
  <si>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</si>
  <si>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</si>
  <si>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</si>
  <si>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</si>
  <si>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</si>
  <si>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</si>
  <si>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</si>
  <si>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</si>
  <si>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</si>
  <si>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</si>
  <si>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</si>
  <si>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</si>
  <si>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</si>
  <si>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</si>
  <si>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</si>
  <si>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</si>
  <si>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</si>
  <si>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</si>
  <si>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</si>
  <si>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</si>
  <si>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</si>
  <si>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</si>
  <si>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</si>
  <si>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</si>
  <si>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</si>
  <si>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</si>
  <si>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</si>
  <si>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</si>
  <si>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</si>
  <si>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</si>
  <si>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</si>
  <si>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</si>
  <si>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</si>
  <si>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</si>
  <si>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</si>
  <si>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</si>
  <si>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</si>
  <si>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</si>
  <si>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</si>
  <si>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</si>
  <si>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</si>
  <si>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</si>
  <si>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</si>
  <si>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</si>
  <si>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</si>
  <si>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</si>
  <si>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</si>
  <si>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</si>
  <si>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</si>
  <si>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</si>
  <si>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</si>
  <si>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</si>
  <si>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</si>
  <si>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</si>
  <si>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</si>
  <si>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</si>
  <si>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</si>
  <si>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</si>
  <si>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</si>
  <si>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</si>
  <si>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</si>
  <si>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</si>
  <si>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</si>
  <si>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</si>
  <si>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</si>
  <si>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</si>
  <si>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</si>
  <si>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</si>
  <si>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</si>
  <si>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</si>
  <si>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</si>
  <si>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</si>
  <si>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</si>
  <si>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</si>
  <si>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</si>
  <si>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</si>
  <si>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</si>
  <si>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</si>
  <si>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</si>
  <si>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</si>
  <si>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</si>
  <si>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</si>
  <si>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</si>
  <si>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</si>
  <si>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</si>
  <si>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</si>
  <si>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</si>
  <si>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</si>
  <si>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</si>
  <si>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</si>
  <si>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</si>
  <si>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</si>
  <si>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</si>
  <si>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</si>
  <si>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</si>
  <si>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</si>
  <si>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</si>
  <si>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</si>
  <si>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</si>
  <si>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</si>
  <si>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</si>
  <si>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</si>
  <si>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</si>
  <si>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</si>
  <si>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</si>
  <si>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</si>
  <si>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</si>
  <si>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</si>
  <si>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</si>
  <si>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</si>
  <si>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</si>
  <si>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</si>
  <si>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</si>
  <si>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</si>
  <si>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</si>
  <si>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</si>
  <si>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</si>
  <si>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</si>
  <si>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</si>
  <si>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</si>
  <si>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</si>
  <si>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</si>
  <si>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</si>
  <si>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</si>
  <si>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</si>
  <si>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</si>
  <si>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</si>
  <si>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</si>
  <si>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</si>
  <si>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</si>
  <si>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</si>
  <si>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</si>
  <si>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</si>
  <si>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</si>
  <si>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</si>
  <si>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</si>
  <si>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</si>
  <si>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</si>
  <si>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</si>
  <si>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</si>
  <si>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</si>
  <si>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</si>
  <si>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</si>
  <si>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</si>
  <si>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</si>
  <si>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</si>
  <si>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</si>
  <si>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</si>
  <si>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</si>
  <si>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</si>
  <si>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</si>
  <si>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</si>
  <si>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</si>
  <si>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</si>
  <si>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</si>
  <si>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</si>
  <si>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</si>
  <si>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</si>
  <si>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</si>
  <si>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</si>
  <si>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</si>
  <si>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</si>
  <si>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</si>
  <si>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</si>
  <si>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</si>
  <si>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</si>
  <si>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</si>
  <si>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</si>
  <si>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</si>
  <si>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</si>
  <si>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</si>
  <si>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</si>
  <si>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</si>
  <si>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</si>
  <si>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</si>
  <si>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</si>
  <si>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</si>
  <si>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</si>
  <si>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</si>
  <si>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</si>
  <si>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</si>
  <si>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</si>
  <si>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</si>
  <si>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</si>
  <si>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</si>
  <si>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</si>
  <si>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</si>
  <si>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</si>
  <si>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</si>
  <si>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</si>
  <si>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</si>
  <si>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</si>
  <si>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</si>
  <si>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</si>
  <si>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</si>
  <si>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</si>
  <si>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</si>
  <si>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</si>
  <si>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</si>
  <si>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</si>
  <si>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</si>
  <si>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</si>
  <si>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</si>
  <si>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</si>
  <si>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</si>
  <si>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</si>
  <si>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</si>
  <si>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</si>
  <si>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</si>
  <si>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</si>
  <si>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</si>
  <si>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</si>
  <si>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</si>
  <si>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</si>
  <si>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</si>
  <si>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</si>
  <si>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</si>
  <si>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</si>
  <si>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</si>
  <si>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</si>
  <si>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</si>
  <si>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</si>
  <si>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</si>
  <si>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</si>
  <si>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</si>
  <si>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</si>
  <si>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</si>
  <si>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</si>
  <si>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</si>
  <si>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</si>
  <si>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</si>
  <si>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</si>
  <si>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</si>
  <si>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</si>
  <si>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</si>
  <si>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</si>
  <si>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</si>
  <si>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</si>
  <si>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</si>
  <si>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</si>
  <si>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</si>
  <si>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</si>
  <si>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</si>
  <si>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</si>
  <si>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</si>
  <si>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</si>
  <si>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</si>
  <si>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</si>
  <si>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</si>
  <si>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</si>
  <si>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</si>
  <si>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</si>
  <si>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</si>
  <si>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</si>
  <si>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</si>
  <si>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</si>
  <si>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</si>
  <si>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</si>
  <si>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</si>
  <si>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</si>
  <si>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</si>
  <si>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</si>
  <si>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</si>
  <si>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</si>
  <si>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</si>
  <si>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</si>
  <si>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</si>
  <si>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</si>
  <si>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</si>
  <si>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</si>
  <si>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</si>
  <si>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</si>
  <si>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</si>
  <si>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</si>
  <si>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</si>
  <si>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</si>
  <si>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</si>
  <si>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</si>
  <si>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</si>
  <si>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</si>
  <si>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</si>
  <si>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</si>
  <si>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</si>
  <si>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</si>
  <si>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</si>
  <si>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</si>
  <si>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</si>
  <si>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</si>
  <si>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</si>
  <si>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</si>
  <si>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</si>
  <si>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</si>
  <si>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</si>
  <si>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</si>
  <si>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</si>
  <si>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</si>
  <si>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</si>
  <si>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</si>
  <si>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</si>
  <si>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</si>
  <si>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</si>
  <si>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</si>
  <si>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</si>
  <si>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</si>
  <si>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</si>
  <si>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</si>
  <si>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</si>
  <si>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</si>
  <si>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</si>
  <si>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</si>
  <si>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</si>
  <si>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</si>
  <si>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</si>
  <si>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</si>
  <si>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</si>
  <si>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</si>
  <si>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</si>
  <si>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</si>
  <si>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</si>
  <si>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</si>
  <si>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</si>
  <si>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</si>
  <si>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</si>
  <si>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</si>
  <si>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</si>
  <si>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</si>
  <si>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</si>
  <si>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</si>
  <si>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</si>
  <si>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</si>
  <si>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</si>
  <si>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</si>
  <si>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</si>
  <si>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</si>
  <si>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</si>
  <si>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</si>
  <si>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</si>
  <si>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</si>
  <si>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</si>
  <si>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</si>
  <si>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</si>
  <si>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</si>
  <si>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</si>
  <si>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</si>
  <si>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</si>
  <si>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</si>
  <si>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</si>
  <si>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</si>
  <si>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</si>
  <si>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</si>
  <si>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</si>
  <si>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</si>
  <si>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</si>
  <si>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</si>
  <si>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</si>
  <si>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</si>
  <si>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</si>
  <si>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</si>
  <si>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</si>
  <si>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</si>
  <si>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</si>
  <si>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</si>
  <si>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</si>
  <si>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</si>
  <si>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</si>
  <si>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</si>
  <si>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</si>
  <si>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</si>
  <si>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</si>
  <si>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</si>
  <si>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</si>
  <si>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</si>
  <si>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</si>
  <si>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</si>
  <si>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</si>
  <si>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</si>
  <si>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</si>
  <si>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</si>
  <si>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</si>
  <si>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</si>
  <si>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</si>
  <si>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</si>
  <si>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</si>
  <si>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</si>
  <si>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</si>
  <si>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</si>
  <si>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</si>
  <si>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</si>
  <si>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</si>
  <si>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</si>
  <si>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</si>
  <si>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</si>
  <si>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</si>
  <si>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</si>
  <si>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</si>
  <si>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</si>
  <si>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</si>
  <si>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</si>
  <si>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</si>
  <si>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</si>
  <si>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</si>
  <si>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</si>
  <si>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</si>
  <si>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</si>
  <si>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</si>
  <si>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</si>
  <si>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</si>
  <si>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</si>
  <si>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</si>
  <si>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</si>
  <si>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</si>
  <si>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</si>
  <si>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</si>
  <si>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</si>
  <si>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</si>
  <si>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</si>
  <si>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</si>
  <si>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</si>
  <si>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</si>
  <si>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</si>
  <si>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</si>
  <si>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</si>
  <si>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</si>
  <si>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</si>
  <si>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</si>
  <si>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</si>
  <si>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</si>
  <si>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</si>
  <si>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</si>
  <si>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</si>
  <si>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</si>
  <si>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</si>
  <si>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</si>
  <si>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</si>
  <si>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</si>
  <si>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</si>
  <si>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</si>
  <si>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</si>
  <si>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</si>
  <si>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</si>
  <si>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</si>
  <si>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</si>
  <si>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</si>
  <si>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</si>
  <si>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</si>
  <si>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</si>
  <si>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</si>
  <si>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</si>
  <si>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</si>
  <si>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</si>
  <si>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</si>
  <si>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</si>
  <si>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</si>
  <si>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</si>
  <si>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</si>
  <si>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</si>
  <si>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</si>
  <si>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</si>
  <si>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</si>
  <si>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</si>
  <si>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</si>
  <si>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</si>
  <si>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</si>
  <si>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</si>
  <si>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</si>
  <si>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</si>
  <si>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</si>
  <si>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</si>
  <si>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</si>
  <si>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</si>
  <si>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</si>
  <si>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</si>
  <si>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</si>
  <si>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</si>
  <si>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</si>
  <si>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</si>
  <si>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</si>
  <si>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</si>
  <si>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</si>
  <si>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</si>
  <si>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</si>
  <si>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</si>
  <si>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</si>
  <si>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</si>
  <si>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</si>
  <si>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</si>
  <si>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</si>
  <si>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</si>
  <si>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</si>
  <si>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</si>
  <si>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</si>
  <si>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</si>
  <si>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</si>
  <si>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</si>
  <si>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</si>
  <si>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</si>
  <si>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</si>
  <si>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</si>
  <si>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</si>
  <si>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</si>
  <si>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</si>
  <si>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</si>
  <si>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</si>
  <si>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</si>
  <si>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</si>
  <si>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</si>
  <si>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</si>
  <si>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</si>
  <si>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</si>
  <si>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</si>
  <si>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</si>
  <si>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</si>
  <si>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</si>
  <si>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</si>
  <si>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</si>
  <si>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</si>
  <si>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</si>
  <si>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</si>
  <si>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</si>
  <si>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</si>
  <si>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</si>
  <si>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</si>
  <si>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</si>
  <si>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</si>
  <si>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</si>
  <si>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</si>
  <si>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</si>
  <si>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</si>
  <si>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</si>
  <si>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</si>
  <si>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</si>
  <si>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</si>
  <si>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</si>
  <si>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</si>
  <si>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</si>
  <si>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</si>
  <si>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</si>
  <si>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</si>
  <si>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</si>
  <si>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</si>
  <si>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</si>
  <si>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</si>
  <si>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</si>
  <si>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</si>
  <si>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</si>
  <si>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</si>
  <si>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</si>
  <si>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</si>
  <si>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</si>
  <si>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</si>
  <si>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</si>
  <si>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</si>
  <si>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</si>
  <si>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</si>
  <si>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</si>
  <si>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</si>
  <si>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</si>
  <si>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</si>
  <si>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</si>
  <si>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</si>
  <si>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</si>
  <si>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</si>
  <si>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</si>
  <si>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</si>
  <si>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</si>
  <si>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</si>
  <si>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</si>
  <si>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</si>
  <si>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</si>
  <si>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</si>
  <si>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</si>
  <si>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</si>
  <si>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</si>
  <si>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</si>
  <si>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</si>
  <si>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</si>
  <si>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</si>
  <si>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</si>
  <si>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</si>
  <si>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</si>
  <si>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</si>
  <si>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</si>
  <si>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</si>
  <si>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</si>
  <si>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</si>
  <si>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</si>
  <si>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</si>
  <si>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</si>
  <si>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</si>
  <si>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</si>
  <si>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</si>
  <si>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</si>
  <si>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</si>
  <si>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</si>
  <si>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</si>
  <si>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</si>
  <si>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</si>
  <si>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</si>
  <si>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</si>
  <si>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</si>
  <si>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</si>
  <si>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</si>
  <si>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</si>
  <si>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</si>
  <si>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</si>
  <si>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</si>
  <si>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</si>
  <si>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</si>
  <si>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</si>
  <si>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</si>
  <si>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</si>
  <si>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</si>
  <si>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</si>
  <si>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</si>
  <si>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</si>
  <si>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</si>
  <si>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</si>
  <si>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</si>
  <si>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</si>
  <si>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</si>
  <si>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</si>
  <si>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</si>
  <si>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</si>
  <si>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</si>
  <si>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</si>
  <si>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</si>
  <si>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</si>
  <si>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</si>
  <si>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</si>
  <si>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</si>
  <si>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</si>
  <si>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</si>
  <si>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</si>
  <si>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</si>
  <si>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</si>
  <si>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</si>
  <si>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</si>
  <si>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</si>
  <si>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</si>
  <si>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</si>
  <si>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</si>
  <si>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</si>
  <si>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</si>
  <si>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</si>
  <si>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</si>
  <si>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</si>
  <si>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</si>
  <si>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</si>
  <si>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</si>
  <si>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</si>
  <si>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</si>
  <si>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</si>
  <si>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</si>
  <si>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</si>
  <si>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</si>
  <si>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</si>
  <si>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</si>
  <si>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</si>
  <si>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</si>
  <si>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</si>
  <si>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</si>
  <si>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</si>
  <si>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</si>
  <si>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</si>
  <si>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</si>
  <si>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</si>
  <si>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</si>
  <si>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</si>
  <si>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</si>
  <si>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</si>
  <si>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</si>
  <si>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</si>
  <si>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</si>
  <si>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</si>
  <si>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</si>
  <si>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</si>
  <si>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</si>
  <si>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</si>
  <si>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</si>
  <si>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</si>
  <si>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</si>
  <si>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</si>
  <si>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</si>
  <si>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</si>
  <si>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</si>
  <si>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</si>
  <si>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</si>
  <si>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</si>
  <si>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</si>
  <si>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</si>
  <si>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</si>
  <si>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</si>
  <si>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</si>
  <si>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</si>
  <si>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</si>
  <si>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</si>
  <si>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</si>
  <si>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</si>
  <si>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</si>
  <si>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</si>
  <si>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</si>
  <si>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</si>
  <si>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</si>
  <si>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</si>
  <si>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</si>
  <si>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</si>
  <si>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</si>
  <si>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</si>
  <si>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</si>
  <si>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</si>
  <si>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</si>
  <si>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</si>
  <si>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</si>
  <si>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</si>
  <si>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</si>
  <si>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</si>
  <si>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</si>
  <si>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</si>
  <si>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</si>
  <si>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</si>
  <si>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</si>
  <si>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</si>
  <si>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</si>
  <si>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</si>
  <si>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</si>
  <si>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</si>
  <si>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</si>
  <si>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</si>
  <si>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</si>
  <si>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</si>
  <si>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</si>
  <si>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</si>
  <si>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</si>
  <si>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</si>
  <si>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</si>
  <si>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</si>
  <si>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</si>
  <si>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</si>
  <si>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</si>
  <si>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</si>
  <si>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</si>
  <si>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</si>
  <si>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</si>
  <si>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</si>
  <si>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</si>
  <si>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</si>
  <si>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</si>
  <si>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</si>
  <si>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</si>
  <si>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</si>
  <si>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</si>
  <si>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</si>
  <si>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</si>
  <si>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</si>
  <si>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</si>
  <si>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</si>
  <si>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</si>
  <si>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</si>
  <si>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</si>
  <si>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</si>
  <si>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</si>
  <si>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</si>
  <si>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</si>
  <si>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</si>
  <si>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</si>
  <si>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</si>
  <si>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</si>
  <si>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</si>
  <si>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</si>
  <si>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</si>
  <si>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</si>
  <si>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</si>
  <si>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</si>
  <si>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</si>
  <si>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</si>
  <si>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</si>
  <si>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</si>
  <si>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</si>
  <si>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</si>
  <si>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</si>
  <si>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</si>
  <si>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</si>
  <si>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</si>
  <si>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</si>
  <si>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</si>
  <si>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</si>
  <si>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</si>
  <si>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</si>
  <si>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</si>
  <si>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</si>
  <si>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</si>
  <si>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</si>
  <si>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</si>
  <si>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</si>
  <si>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</si>
  <si>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</si>
  <si>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</si>
  <si>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</si>
  <si>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</si>
  <si>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</si>
  <si>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</si>
  <si>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</si>
  <si>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</si>
  <si>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</si>
  <si>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</si>
  <si>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</si>
  <si>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</si>
  <si>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</si>
  <si>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</si>
  <si>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</si>
  <si>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</si>
  <si>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</si>
  <si>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</si>
  <si>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</si>
  <si>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</si>
  <si>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</si>
  <si>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</si>
  <si>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</si>
  <si>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</si>
  <si>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</si>
  <si>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</si>
  <si>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</si>
  <si>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</si>
  <si>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</si>
  <si>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</si>
  <si>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</si>
  <si>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</si>
  <si>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</si>
  <si>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</si>
  <si>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</si>
  <si>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</si>
  <si>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</si>
  <si>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</si>
  <si>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</si>
  <si>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</si>
  <si>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</si>
  <si>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</si>
  <si>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</si>
  <si>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</si>
  <si>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</si>
  <si>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</si>
  <si>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</si>
  <si>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</si>
  <si>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</si>
  <si>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</si>
  <si>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</si>
  <si>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</si>
  <si>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</si>
  <si>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</si>
  <si>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</si>
  <si>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</si>
  <si>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</si>
  <si>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</si>
  <si>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</si>
  <si>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</si>
  <si>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</si>
  <si>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</si>
  <si>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</si>
  <si>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</si>
  <si>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</si>
  <si>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</si>
  <si>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</si>
  <si>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</si>
  <si>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</si>
  <si>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</si>
  <si>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</si>
  <si>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</si>
  <si>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</si>
  <si>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</si>
  <si>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</si>
  <si>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</si>
  <si>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</si>
  <si>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</si>
  <si>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</si>
  <si>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</si>
  <si>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</si>
  <si>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</si>
  <si>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</si>
  <si>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</si>
  <si>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</si>
  <si>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</si>
  <si>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</si>
  <si>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</si>
  <si>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</si>
  <si>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</si>
  <si>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</si>
  <si>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</si>
  <si>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</si>
  <si>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</si>
  <si>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</si>
  <si>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</si>
  <si>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</si>
  <si>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</si>
  <si>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</si>
  <si>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</si>
  <si>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</si>
  <si>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</si>
  <si>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</si>
  <si>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</si>
  <si>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</si>
  <si>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</si>
  <si>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</si>
  <si>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</si>
  <si>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</si>
  <si>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</si>
  <si>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</si>
  <si>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</si>
  <si>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</si>
  <si>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</si>
  <si>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</si>
  <si>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</si>
  <si>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</si>
  <si>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</si>
  <si>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</si>
  <si>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</si>
  <si>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</si>
  <si>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</si>
  <si>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</si>
  <si>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</si>
  <si>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</si>
  <si>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</si>
  <si>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</si>
  <si>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</si>
  <si>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</si>
  <si>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</si>
  <si>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</si>
  <si>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</si>
  <si>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</si>
  <si>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</si>
  <si>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</si>
  <si>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</si>
  <si>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</si>
  <si>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</si>
  <si>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</si>
  <si>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</si>
  <si>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</si>
  <si>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</si>
  <si>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</si>
  <si>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</si>
  <si>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</si>
  <si>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</si>
  <si>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</si>
  <si>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</si>
  <si>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</si>
  <si>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</si>
  <si>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</si>
  <si>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</si>
  <si>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</si>
  <si>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</si>
  <si>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</si>
  <si>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</si>
  <si>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</si>
  <si>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</si>
  <si>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</si>
  <si>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</si>
  <si>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</si>
  <si>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</si>
  <si>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</si>
  <si>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</si>
  <si>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</si>
  <si>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</si>
  <si>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</si>
  <si>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</si>
  <si>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</si>
  <si>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</si>
  <si>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</si>
  <si>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</si>
  <si>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</si>
  <si>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</si>
  <si>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</si>
  <si>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</si>
  <si>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</si>
  <si>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</si>
  <si>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</si>
  <si>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</si>
  <si>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</si>
  <si>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</si>
  <si>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</si>
  <si>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</si>
  <si>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</si>
  <si>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</si>
  <si>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</si>
  <si>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</si>
  <si>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</si>
  <si>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</si>
  <si>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</si>
  <si>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</si>
  <si>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</si>
  <si>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</si>
  <si>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</si>
  <si>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</si>
  <si>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</si>
  <si>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</si>
  <si>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</si>
  <si>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</si>
  <si>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</si>
  <si>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</si>
  <si>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</si>
  <si>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</si>
  <si>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</si>
  <si>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</si>
  <si>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</si>
  <si>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</si>
  <si>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</si>
  <si>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</si>
  <si>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</si>
  <si>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</si>
  <si>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</si>
  <si>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</si>
  <si>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</si>
  <si>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</si>
  <si>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</si>
  <si>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</si>
  <si>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</si>
  <si>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</si>
  <si>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</si>
  <si>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</si>
  <si>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</si>
  <si>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</si>
  <si>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</si>
  <si>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</si>
  <si>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</si>
  <si>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</si>
  <si>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</si>
  <si>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</si>
  <si>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</si>
  <si>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</si>
  <si>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</si>
  <si>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</si>
  <si>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</si>
  <si>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</si>
  <si>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</si>
  <si>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</si>
  <si>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</si>
  <si>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</si>
  <si>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</si>
  <si>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</si>
  <si>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</si>
  <si>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</si>
  <si>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</si>
  <si>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</si>
  <si>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</si>
  <si>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</si>
  <si>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</si>
  <si>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</si>
  <si>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</si>
  <si>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</si>
  <si>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</si>
  <si>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</si>
  <si>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</si>
  <si>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</si>
  <si>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</si>
  <si>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</si>
  <si>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</si>
  <si>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</si>
  <si>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</si>
  <si>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</si>
  <si>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</si>
  <si>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</si>
  <si>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</si>
  <si>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</si>
  <si>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</si>
  <si>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</si>
  <si>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</si>
  <si>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</si>
  <si>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</si>
  <si>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</si>
  <si>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</si>
  <si>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</si>
  <si>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</si>
  <si>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</si>
  <si>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</si>
  <si>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</si>
  <si>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</si>
  <si>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</si>
  <si>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</si>
  <si>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</si>
  <si>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</si>
  <si>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</si>
  <si>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</si>
  <si>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</si>
  <si>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</si>
  <si>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</si>
  <si>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</si>
  <si>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</si>
  <si>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</si>
  <si>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</si>
  <si>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</si>
  <si>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</si>
  <si>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</si>
  <si>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</si>
  <si>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</si>
  <si>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</si>
  <si>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</si>
  <si>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</si>
  <si>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</si>
  <si>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</si>
  <si>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</si>
  <si>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</si>
  <si>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</si>
  <si>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</si>
  <si>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</si>
  <si>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</si>
  <si>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</si>
  <si>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</si>
  <si>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</si>
  <si>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</si>
  <si>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</si>
  <si>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</si>
  <si>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</si>
  <si>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</si>
  <si>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</si>
  <si>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</si>
  <si>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</si>
  <si>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</si>
  <si>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</si>
  <si>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</si>
  <si>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</si>
  <si>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</si>
  <si>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</si>
  <si>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</si>
  <si>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</si>
  <si>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</si>
  <si>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</si>
  <si>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</si>
  <si>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</si>
  <si>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</si>
  <si>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</si>
  <si>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</si>
  <si>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</si>
  <si>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</si>
  <si>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</si>
  <si>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</si>
  <si>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</si>
  <si>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</si>
  <si>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</si>
  <si>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</si>
  <si>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</si>
  <si>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</si>
  <si>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</si>
  <si>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</si>
  <si>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</si>
  <si>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</si>
  <si>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</si>
  <si>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</si>
  <si>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</si>
  <si>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</si>
  <si>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</si>
  <si>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</si>
  <si>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</si>
  <si>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</si>
  <si>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</si>
  <si>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</si>
  <si>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</si>
  <si>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</si>
  <si>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</si>
  <si>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</si>
  <si>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</si>
  <si>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</si>
  <si>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</si>
  <si>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</si>
  <si>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</si>
  <si>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</si>
  <si>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</si>
  <si>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</si>
  <si>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</si>
  <si>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</si>
  <si>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</si>
  <si>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</si>
  <si>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</si>
  <si>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</si>
  <si>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</si>
  <si>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</si>
  <si>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</si>
  <si>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</si>
  <si>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</si>
  <si>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</si>
  <si>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</si>
  <si>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</si>
  <si>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</si>
  <si>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</si>
  <si>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</si>
  <si>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</si>
  <si>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</si>
  <si>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</si>
  <si>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</si>
  <si>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</si>
  <si>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</si>
  <si>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</si>
  <si>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</si>
  <si>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</si>
  <si>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</si>
  <si>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</si>
  <si>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</si>
  <si>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</si>
  <si>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</si>
  <si>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</si>
  <si>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</si>
  <si>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</si>
  <si>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</si>
  <si>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</si>
  <si>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</si>
  <si>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</si>
  <si>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</si>
  <si>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</si>
  <si>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</si>
  <si>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</si>
  <si>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</si>
  <si>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</si>
  <si>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</si>
  <si>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</si>
  <si>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</si>
  <si>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</si>
  <si>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</si>
  <si>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</si>
  <si>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</si>
  <si>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</si>
  <si>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</si>
  <si>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</si>
  <si>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</si>
  <si>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</si>
  <si>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</si>
  <si>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</si>
  <si>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</si>
  <si>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</si>
  <si>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</si>
  <si>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</si>
  <si>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</si>
  <si>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</si>
  <si>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</si>
  <si>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</si>
  <si>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</si>
  <si>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</si>
  <si>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</si>
  <si>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</si>
  <si>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</si>
  <si>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</si>
  <si>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</si>
  <si>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</si>
  <si>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</si>
  <si>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</si>
  <si>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</si>
  <si>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</si>
  <si>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</si>
  <si>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</si>
  <si>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</si>
  <si>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</si>
  <si>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</si>
  <si>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</si>
  <si>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</si>
  <si>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</si>
  <si>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</si>
  <si>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</si>
  <si>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</si>
  <si>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</si>
  <si>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</si>
  <si>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</si>
  <si>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</si>
  <si>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</si>
  <si>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</si>
  <si>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</si>
  <si>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</si>
  <si>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</si>
  <si>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</si>
  <si>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</si>
  <si>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</si>
  <si>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</si>
  <si>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</si>
  <si>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</si>
  <si>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</si>
  <si>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</si>
  <si>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</si>
  <si>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</si>
  <si>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</si>
  <si>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</si>
  <si>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</si>
  <si>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</si>
  <si>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</si>
  <si>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</si>
  <si>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</si>
  <si>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</si>
  <si>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</si>
  <si>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</si>
  <si>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</si>
  <si>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</si>
  <si>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</si>
  <si>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</si>
  <si>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</si>
  <si>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</si>
  <si>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</si>
  <si>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</si>
  <si>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</si>
  <si>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</si>
  <si>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</si>
  <si>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</si>
  <si>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</si>
  <si>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</si>
  <si>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</si>
  <si>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</si>
  <si>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</si>
  <si>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</si>
  <si>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</si>
  <si>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</si>
  <si>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</si>
  <si>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</si>
  <si>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</si>
  <si>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</si>
  <si>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</si>
  <si>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</si>
  <si>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</si>
  <si>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</si>
  <si>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</si>
  <si>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</si>
  <si>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</si>
  <si>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</si>
  <si>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</si>
  <si>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</si>
  <si>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</si>
  <si>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</si>
  <si>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</si>
  <si>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</si>
  <si>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</si>
  <si>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</si>
  <si>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</si>
  <si>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</si>
  <si>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</si>
  <si>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</si>
  <si>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</si>
  <si>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</si>
  <si>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</si>
  <si>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</si>
  <si>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</si>
  <si>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</si>
  <si>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</si>
  <si>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</si>
  <si>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</si>
  <si>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</si>
  <si>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</si>
  <si>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</si>
  <si>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</si>
  <si>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</si>
  <si>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</si>
  <si>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</si>
  <si>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</si>
  <si>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</si>
  <si>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</si>
  <si>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</si>
  <si>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</si>
  <si>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</si>
  <si>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</si>
  <si>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</si>
  <si>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</si>
  <si>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</si>
  <si>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</si>
  <si>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</si>
  <si>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</si>
  <si>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</si>
  <si>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</si>
  <si>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</si>
  <si>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</si>
  <si>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</si>
  <si>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</si>
  <si>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</si>
  <si>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</si>
  <si>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</si>
  <si>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</si>
  <si>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</si>
  <si>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</si>
  <si>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</si>
  <si>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</si>
  <si>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</si>
  <si>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</si>
  <si>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</si>
  <si>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</si>
  <si>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</si>
  <si>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</si>
  <si>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</si>
  <si>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</si>
  <si>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</si>
  <si>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</si>
  <si>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</si>
  <si>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</si>
  <si>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</si>
  <si>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</si>
  <si>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</si>
  <si>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</si>
  <si>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</si>
  <si>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</si>
  <si>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</si>
  <si>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</si>
  <si>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</si>
  <si>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</si>
  <si>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</si>
  <si>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</si>
  <si>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</si>
  <si>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</si>
  <si>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</si>
  <si>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</si>
  <si>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</si>
  <si>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</si>
  <si>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</si>
  <si>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</si>
  <si>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</si>
  <si>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</si>
  <si>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</si>
  <si>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</si>
  <si>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</si>
  <si>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</si>
  <si>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</si>
  <si>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</si>
  <si>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</si>
  <si>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</si>
  <si>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</si>
  <si>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</si>
  <si>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</si>
  <si>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</si>
  <si>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</si>
  <si>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</si>
  <si>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</si>
  <si>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</si>
  <si>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</si>
  <si>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</si>
  <si>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</si>
  <si>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</si>
  <si>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</si>
  <si>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</si>
  <si>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</si>
  <si>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</si>
  <si>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</si>
  <si>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</si>
  <si>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</si>
  <si>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</si>
  <si>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</si>
  <si>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</si>
  <si>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</si>
  <si>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</si>
  <si>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</si>
  <si>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</si>
  <si>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</si>
  <si>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</si>
  <si>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</si>
  <si>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</si>
  <si>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</si>
  <si>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</si>
  <si>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</si>
  <si>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</si>
  <si>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</si>
  <si>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</si>
  <si>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</si>
  <si>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</si>
  <si>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</si>
  <si>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</si>
  <si>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</si>
  <si>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</si>
  <si>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</si>
  <si>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</si>
  <si>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</si>
  <si>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</si>
  <si>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</si>
  <si>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</si>
  <si>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</si>
  <si>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</si>
  <si>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</si>
  <si>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</si>
  <si>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</si>
  <si>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</si>
  <si>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</si>
  <si>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</si>
  <si>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</si>
  <si>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</si>
  <si>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</si>
  <si>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</si>
  <si>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</si>
  <si>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</si>
  <si>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</si>
  <si>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</si>
  <si>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</si>
  <si>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</si>
  <si>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</si>
  <si>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</si>
  <si>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</si>
  <si>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</si>
  <si>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</si>
  <si>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</si>
  <si>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</si>
  <si>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</si>
  <si>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</si>
  <si>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</si>
  <si>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</si>
  <si>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</si>
  <si>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</si>
  <si>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</si>
  <si>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</si>
  <si>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</si>
  <si>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</si>
  <si>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</si>
  <si>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</si>
  <si>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</si>
  <si>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</si>
  <si>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</si>
  <si>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</si>
  <si>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</si>
  <si>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</si>
  <si>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</si>
  <si>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</si>
  <si>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</si>
  <si>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</si>
  <si>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</si>
  <si>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</si>
  <si>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</si>
  <si>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</si>
  <si>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</si>
  <si>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</si>
  <si>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</si>
  <si>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</si>
  <si>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</si>
  <si>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</si>
  <si>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</si>
  <si>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</si>
  <si>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</si>
  <si>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</si>
  <si>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</si>
  <si>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</si>
  <si>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</si>
  <si>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</si>
  <si>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</si>
  <si>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</si>
  <si>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</si>
  <si>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</si>
  <si>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</si>
  <si>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</si>
  <si>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</si>
  <si>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</si>
  <si>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</si>
  <si>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</si>
  <si>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</si>
  <si>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</si>
  <si>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</si>
  <si>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</si>
  <si>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</si>
  <si>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</si>
  <si>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</si>
  <si>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</si>
  <si>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</si>
  <si>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</si>
  <si>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</si>
  <si>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</si>
  <si>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</si>
  <si>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</si>
  <si>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</si>
  <si>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</si>
  <si>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</si>
  <si>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</si>
  <si>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</si>
  <si>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</si>
  <si>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</si>
  <si>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</si>
  <si>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</si>
  <si>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</si>
  <si>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</si>
  <si>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</si>
  <si>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</si>
  <si>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</si>
  <si>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</si>
  <si>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</si>
  <si>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</si>
  <si>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</si>
  <si>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</si>
  <si>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</si>
  <si>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</si>
  <si>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</si>
  <si>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</si>
  <si>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</si>
  <si>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</si>
  <si>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</si>
  <si>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</si>
  <si>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</si>
  <si>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</si>
  <si>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</si>
  <si>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</si>
  <si>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</si>
  <si>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</si>
  <si>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</si>
  <si>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</si>
  <si>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</si>
  <si>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</si>
  <si>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</si>
  <si>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</si>
  <si>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</si>
  <si>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</si>
  <si>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</si>
  <si>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</si>
  <si>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</si>
  <si>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</si>
  <si>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</si>
  <si>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</si>
  <si>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</si>
  <si>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</si>
  <si>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</si>
  <si>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</si>
  <si>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</si>
  <si>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</si>
  <si>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</si>
  <si>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</si>
  <si>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</si>
  <si>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</si>
  <si>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</si>
  <si>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</si>
  <si>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</si>
  <si>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</si>
  <si>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</si>
  <si>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</si>
  <si>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</si>
  <si>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</si>
  <si>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</si>
  <si>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</si>
  <si>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</si>
  <si>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</si>
  <si>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</si>
  <si>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</si>
  <si>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</si>
  <si>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</si>
  <si>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</si>
  <si>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</si>
  <si>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</si>
  <si>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</si>
  <si>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</si>
  <si>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</si>
  <si>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</si>
  <si>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</si>
  <si>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</si>
  <si>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</si>
  <si>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</si>
  <si>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</si>
  <si>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</si>
  <si>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</si>
  <si>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</si>
  <si>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</si>
  <si>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</si>
  <si>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</si>
  <si>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</si>
  <si>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</si>
  <si>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</si>
  <si>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</si>
  <si>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</si>
  <si>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</si>
  <si>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</si>
  <si>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</si>
  <si>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</si>
  <si>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</si>
  <si>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</si>
  <si>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</si>
  <si>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</si>
  <si>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</si>
  <si>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</si>
  <si>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</si>
  <si>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</si>
  <si>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</si>
  <si>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</si>
  <si>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</si>
  <si>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</si>
  <si>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</si>
  <si>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</si>
  <si>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</si>
  <si>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</si>
  <si>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</si>
  <si>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</si>
  <si>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</si>
  <si>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</si>
  <si>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</si>
  <si>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</si>
  <si>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</si>
  <si>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</si>
  <si>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</si>
  <si>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</si>
  <si>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</si>
  <si>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</si>
  <si>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</si>
  <si>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</si>
  <si>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</si>
  <si>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</si>
  <si>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</si>
  <si>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</si>
  <si>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</si>
  <si>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</si>
  <si>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</si>
  <si>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</si>
  <si>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</si>
  <si>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</si>
  <si>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</si>
  <si>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</si>
  <si>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</si>
  <si>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</si>
  <si>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</si>
  <si>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</si>
  <si>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</si>
  <si>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</si>
  <si>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</si>
  <si>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</si>
  <si>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</si>
  <si>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</si>
  <si>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</si>
  <si>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</si>
  <si>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</si>
  <si>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</si>
  <si>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</si>
  <si>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</si>
  <si>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</si>
  <si>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</si>
  <si>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</si>
  <si>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</si>
  <si>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</si>
  <si>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</si>
  <si>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</si>
  <si>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</si>
  <si>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</si>
  <si>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</si>
  <si>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</si>
  <si>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</si>
  <si>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</si>
  <si>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</si>
  <si>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</si>
  <si>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</si>
  <si>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</si>
  <si>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</si>
  <si>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</si>
  <si>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</si>
  <si>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</si>
  <si>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</si>
  <si>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</si>
  <si>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</si>
  <si>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</si>
  <si>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</si>
  <si>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</si>
  <si>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</si>
  <si>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</si>
  <si>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</si>
  <si>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</si>
  <si>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</si>
  <si>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</si>
  <si>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</si>
  <si>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</si>
  <si>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</si>
  <si>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</si>
  <si>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</si>
  <si>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</si>
  <si>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</si>
  <si>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</si>
  <si>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</si>
  <si>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</si>
  <si>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</si>
  <si>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</si>
  <si>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</si>
  <si>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</si>
  <si>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</si>
  <si>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</si>
  <si>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</si>
  <si>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</si>
  <si>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</si>
  <si>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</si>
  <si>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</si>
  <si>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</si>
  <si>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</si>
  <si>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</si>
  <si>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</si>
  <si>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</si>
  <si>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</si>
  <si>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</si>
  <si>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</si>
  <si>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</si>
  <si>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</si>
  <si>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</si>
  <si>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</si>
  <si>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</si>
  <si>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</si>
  <si>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</si>
  <si>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</si>
  <si>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</si>
  <si>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</si>
  <si>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</si>
  <si>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</si>
  <si>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</si>
  <si>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</si>
  <si>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</si>
  <si>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</si>
  <si>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</si>
  <si>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</si>
  <si>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</si>
  <si>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</si>
  <si>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</si>
  <si>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</si>
  <si>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</si>
  <si>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</si>
  <si>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</si>
  <si>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</si>
  <si>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</si>
  <si>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</si>
  <si>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</si>
  <si>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</si>
  <si>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</si>
  <si>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</si>
  <si>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</si>
  <si>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</si>
  <si>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</si>
  <si>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</si>
  <si>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</si>
  <si>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</si>
  <si>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</si>
  <si>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</si>
  <si>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</si>
  <si>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</si>
  <si>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</si>
  <si>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</si>
  <si>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</si>
  <si>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</si>
  <si>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</si>
  <si>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</si>
  <si>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</si>
  <si>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</si>
  <si>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</si>
  <si>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</si>
  <si>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</si>
  <si>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</si>
  <si>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</si>
  <si>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</si>
  <si>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</si>
  <si>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</si>
  <si>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</si>
  <si>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</si>
  <si>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</si>
  <si>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</si>
  <si>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</si>
  <si>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</si>
  <si>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</si>
  <si>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</si>
  <si>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</si>
  <si>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</si>
  <si>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</si>
  <si>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</si>
  <si>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</si>
  <si>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</si>
  <si>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</si>
  <si>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</si>
  <si>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</si>
  <si>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</si>
  <si>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</si>
  <si>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</si>
  <si>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</si>
  <si>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</si>
  <si>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</si>
  <si>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</si>
  <si>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</si>
  <si>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</si>
  <si>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</si>
  <si>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</si>
  <si>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</si>
  <si>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</si>
  <si>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</si>
  <si>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</si>
  <si>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</si>
  <si>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</si>
  <si>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</si>
  <si>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</si>
  <si>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</si>
  <si>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</si>
  <si>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</si>
  <si>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</si>
  <si>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</si>
  <si>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</si>
  <si>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</si>
  <si>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</si>
  <si>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</si>
  <si>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</si>
  <si>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</si>
  <si>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</si>
  <si>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</si>
  <si>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</si>
  <si>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</si>
  <si>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</si>
  <si>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</si>
  <si>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</si>
  <si>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</si>
  <si>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</si>
  <si>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</si>
  <si>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</si>
  <si>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</si>
  <si>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</si>
  <si>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</si>
  <si>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</si>
  <si>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</si>
  <si>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</si>
  <si>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</si>
  <si>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</si>
  <si>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</si>
  <si>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</si>
  <si>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</si>
  <si>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</si>
  <si>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</si>
  <si>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</si>
  <si>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</si>
  <si>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</si>
  <si>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</si>
  <si>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</si>
  <si>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</si>
  <si>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</si>
  <si>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</si>
  <si>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</si>
  <si>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</si>
  <si>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</si>
  <si>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</si>
  <si>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</si>
  <si>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</si>
  <si>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</si>
  <si>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</si>
  <si>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</si>
  <si>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</si>
  <si>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</si>
  <si>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</si>
  <si>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</si>
  <si>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</si>
  <si>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</si>
  <si>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</si>
  <si>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</si>
  <si>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</si>
  <si>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</si>
  <si>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</si>
  <si>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</si>
  <si>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</si>
  <si>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</si>
  <si>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</si>
  <si>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</si>
  <si>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</si>
  <si>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</si>
  <si>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</si>
  <si>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</si>
  <si>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</si>
  <si>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</si>
  <si>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</si>
  <si>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</si>
  <si>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</si>
  <si>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</si>
  <si>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</si>
  <si>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</si>
  <si>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</si>
  <si>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</si>
  <si>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</si>
  <si>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</si>
  <si>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</si>
  <si>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</si>
  <si>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</si>
  <si>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</si>
  <si>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</si>
  <si>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</si>
  <si>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</si>
  <si>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</si>
  <si>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</si>
  <si>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</si>
  <si>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</si>
  <si>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</si>
  <si>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</si>
  <si>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</si>
  <si>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</si>
  <si>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</si>
  <si>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</si>
  <si>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</si>
  <si>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</si>
  <si>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</si>
  <si>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</si>
  <si>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</si>
  <si>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</si>
  <si>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</si>
  <si>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</si>
  <si>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</si>
  <si>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</si>
  <si>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</si>
  <si>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</si>
  <si>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</si>
  <si>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</si>
  <si>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</si>
  <si>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</si>
  <si>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</si>
  <si>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</si>
  <si>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</si>
  <si>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</si>
  <si>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</si>
  <si>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</si>
  <si>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</si>
  <si>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</si>
  <si>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</si>
  <si>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</si>
  <si>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</si>
  <si>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</si>
  <si>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</si>
  <si>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</si>
  <si>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</si>
  <si>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</si>
  <si>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</si>
  <si>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</si>
  <si>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</si>
  <si>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</si>
  <si>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</si>
  <si>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</si>
  <si>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</si>
  <si>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</si>
  <si>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</si>
  <si>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</si>
  <si>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</si>
  <si>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</si>
  <si>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</si>
  <si>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</si>
  <si>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</si>
  <si>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</si>
  <si>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</si>
  <si>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</si>
  <si>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</si>
  <si>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</si>
  <si>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</si>
  <si>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</si>
  <si>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</si>
  <si>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</si>
  <si>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</si>
  <si>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</si>
  <si>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</si>
  <si>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</si>
  <si>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</si>
  <si>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</si>
  <si>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</si>
  <si>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</si>
  <si>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</si>
  <si>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</si>
  <si>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</si>
  <si>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</si>
  <si>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</si>
  <si>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</si>
  <si>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</si>
  <si>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</si>
  <si>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</si>
  <si>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</si>
  <si>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</si>
  <si>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</si>
  <si>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</si>
  <si>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</si>
  <si>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</si>
  <si>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</si>
  <si>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</si>
  <si>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</si>
  <si>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</si>
  <si>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</si>
  <si>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</si>
  <si>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</si>
  <si>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</si>
  <si>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</si>
  <si>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</si>
  <si>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</si>
  <si>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</si>
  <si>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</si>
  <si>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</si>
  <si>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</si>
  <si>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</si>
  <si>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</si>
  <si>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</si>
  <si>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</si>
  <si>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</si>
  <si>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</si>
  <si>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</si>
  <si>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</si>
  <si>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</si>
  <si>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</si>
  <si>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</si>
  <si>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</si>
  <si>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</si>
  <si>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</si>
  <si>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</si>
  <si>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</si>
  <si>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</si>
  <si>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</si>
  <si>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</si>
  <si>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</si>
  <si>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</si>
  <si>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</si>
  <si>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</si>
  <si>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</si>
  <si>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</si>
  <si>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</si>
  <si>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</si>
  <si>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</si>
  <si>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</si>
  <si>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</si>
  <si>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</si>
  <si>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</si>
  <si>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</si>
  <si>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</si>
  <si>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</si>
  <si>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</si>
  <si>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</si>
  <si>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</si>
  <si>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</si>
  <si>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</si>
  <si>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</si>
  <si>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</si>
  <si>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</si>
  <si>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</si>
  <si>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</si>
  <si>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</si>
  <si>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</si>
  <si>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</si>
  <si>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</si>
  <si>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</si>
  <si>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</si>
  <si>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</si>
  <si>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</si>
  <si>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</si>
  <si>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</si>
  <si>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</si>
  <si>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</si>
  <si>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</si>
  <si>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</si>
  <si>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</si>
  <si>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</si>
  <si>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</si>
  <si>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</si>
  <si>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</si>
  <si>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</si>
  <si>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</si>
  <si>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</si>
  <si>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</si>
  <si>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</si>
  <si>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</si>
  <si>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</si>
  <si>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</si>
  <si>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</si>
  <si>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</si>
  <si>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</si>
  <si>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</si>
  <si>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</si>
  <si>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</si>
  <si>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</si>
  <si>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</si>
  <si>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</si>
  <si>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</si>
  <si>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</si>
  <si>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</si>
  <si>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</si>
  <si>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</si>
  <si>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</si>
  <si>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</si>
  <si>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</si>
  <si>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</si>
  <si>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</si>
  <si>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</si>
  <si>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</si>
  <si>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</si>
  <si>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</si>
  <si>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</si>
  <si>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</si>
  <si>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</si>
  <si>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</si>
  <si>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</si>
  <si>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</si>
  <si>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</si>
  <si>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</si>
  <si>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</si>
  <si>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</si>
  <si>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</si>
  <si>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</si>
  <si>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</si>
  <si>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</si>
  <si>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</si>
  <si>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</si>
  <si>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</si>
  <si>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</si>
  <si>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</si>
  <si>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</si>
  <si>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</si>
  <si>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</si>
  <si>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</si>
  <si>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</si>
  <si>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</si>
  <si>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</si>
  <si>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</si>
  <si>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</si>
  <si>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</si>
  <si>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</si>
  <si>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</si>
  <si>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</si>
  <si>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</si>
  <si>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</si>
  <si>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</si>
  <si>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</si>
  <si>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</si>
  <si>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</si>
  <si>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</si>
  <si>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</si>
  <si>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</si>
  <si>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</si>
  <si>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</si>
  <si>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</si>
  <si>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</si>
  <si>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</si>
  <si>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</si>
  <si>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</si>
  <si>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</si>
  <si>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</si>
  <si>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</si>
  <si>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</si>
  <si>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</si>
  <si>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</si>
  <si>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</si>
  <si>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</si>
  <si>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</si>
  <si>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</si>
  <si>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</si>
  <si>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</si>
  <si>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</si>
  <si>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</si>
  <si>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</si>
  <si>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</si>
  <si>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</si>
  <si>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</si>
  <si>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</si>
  <si>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</si>
  <si>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</si>
  <si>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</si>
  <si>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</si>
  <si>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</si>
  <si>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</si>
  <si>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</si>
  <si>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</si>
  <si>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</si>
  <si>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</si>
  <si>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</si>
  <si>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</si>
  <si>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</si>
  <si>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</si>
  <si>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</si>
  <si>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</si>
  <si>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</si>
  <si>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</si>
  <si>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</si>
  <si>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</si>
  <si>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</si>
  <si>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</si>
  <si>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</si>
  <si>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</si>
  <si>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</si>
  <si>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</si>
  <si>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</si>
  <si>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</si>
  <si>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</si>
  <si>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</si>
  <si>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</si>
  <si>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</si>
  <si>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</si>
  <si>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</si>
  <si>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</si>
  <si>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</si>
  <si>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</si>
  <si>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</si>
  <si>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</si>
  <si>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</si>
  <si>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</si>
  <si>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</si>
  <si>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</si>
  <si>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</si>
  <si>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</si>
  <si>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</si>
  <si>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</si>
  <si>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</si>
  <si>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</si>
  <si>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</si>
  <si>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</si>
  <si>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</si>
  <si>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</si>
  <si>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</si>
  <si>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</si>
  <si>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</si>
  <si>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</si>
  <si>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</si>
  <si>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</si>
  <si>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</si>
  <si>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</si>
  <si>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</si>
  <si>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</si>
  <si>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</si>
  <si>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</si>
  <si>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</si>
  <si>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</si>
  <si>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</si>
  <si>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</si>
  <si>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</si>
  <si>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</si>
  <si>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</si>
  <si>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</si>
  <si>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</si>
  <si>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</si>
  <si>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</si>
  <si>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</si>
  <si>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</si>
  <si>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</si>
  <si>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</si>
  <si>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</si>
  <si>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</si>
  <si>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</si>
  <si>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</si>
  <si>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</si>
  <si>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</si>
  <si>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</si>
  <si>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</si>
  <si>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</si>
  <si>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</si>
  <si>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</si>
  <si>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</si>
  <si>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</si>
  <si>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</si>
  <si>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</si>
  <si>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</si>
  <si>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</si>
  <si>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</si>
  <si>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</si>
  <si>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</si>
  <si>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</si>
  <si>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</si>
  <si>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</si>
  <si>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</si>
  <si>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</si>
  <si>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</si>
  <si>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</si>
  <si>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</si>
  <si>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</si>
  <si>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</si>
  <si>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</si>
  <si>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</si>
  <si>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</si>
  <si>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</si>
  <si>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</si>
  <si>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</si>
  <si>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</si>
  <si>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</si>
  <si>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</si>
  <si>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</si>
  <si>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</si>
  <si>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</si>
  <si>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</si>
  <si>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</si>
  <si>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</si>
  <si>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</si>
  <si>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</si>
  <si>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</si>
  <si>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</si>
  <si>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</si>
  <si>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</si>
  <si>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</si>
  <si>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</si>
  <si>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</si>
  <si>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</si>
  <si>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</si>
  <si>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</si>
  <si>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</si>
  <si>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</si>
  <si>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</si>
  <si>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</si>
  <si>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</si>
  <si>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</si>
  <si>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</si>
  <si>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</si>
  <si>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</si>
  <si>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</si>
  <si>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</si>
  <si>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</si>
  <si>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</si>
  <si>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</si>
  <si>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</si>
  <si>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</si>
  <si>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</si>
  <si>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</si>
  <si>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</si>
  <si>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</si>
  <si>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</si>
  <si>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</si>
  <si>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</si>
  <si>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</si>
  <si>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</si>
  <si>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</si>
  <si>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</si>
  <si>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</si>
  <si>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</si>
  <si>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</si>
  <si>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</si>
  <si>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</si>
  <si>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</si>
  <si>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</si>
  <si>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</si>
  <si>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</si>
  <si>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</si>
  <si>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</si>
  <si>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</si>
  <si>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</si>
  <si>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</si>
  <si>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</si>
  <si>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</si>
  <si>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</si>
  <si>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</si>
  <si>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</si>
  <si>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</si>
  <si>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</si>
  <si>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</si>
  <si>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</si>
  <si>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</si>
  <si>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</si>
  <si>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</si>
  <si>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</si>
  <si>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</si>
  <si>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</si>
  <si>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</si>
  <si>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</si>
  <si>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</si>
  <si>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</si>
  <si>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</si>
  <si>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</si>
  <si>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</si>
  <si>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</si>
  <si>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</si>
  <si>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</si>
  <si>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</si>
  <si>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</si>
  <si>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</si>
  <si>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</si>
  <si>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</si>
  <si>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</si>
  <si>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</si>
  <si>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</si>
  <si>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</si>
  <si>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</si>
  <si>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</si>
  <si>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</si>
  <si>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</si>
  <si>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</si>
  <si>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</si>
  <si>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</si>
  <si>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</si>
  <si>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</si>
  <si>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</si>
  <si>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</si>
  <si>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</si>
  <si>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</si>
  <si>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</si>
  <si>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</si>
  <si>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</si>
  <si>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</si>
  <si>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</si>
  <si>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</si>
  <si>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</si>
  <si>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</si>
  <si>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</si>
  <si>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</si>
  <si>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</si>
  <si>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</si>
  <si>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</si>
  <si>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</si>
  <si>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</si>
  <si>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</si>
  <si>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</si>
  <si>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</si>
  <si>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</si>
  <si>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</si>
  <si>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</si>
  <si>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</si>
  <si>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</si>
  <si>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</si>
  <si>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</si>
  <si>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</si>
  <si>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</si>
  <si>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</si>
  <si>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</si>
  <si>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</si>
  <si>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</si>
  <si>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</si>
  <si>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</si>
  <si>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</si>
  <si>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</si>
  <si>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</si>
  <si>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</si>
  <si>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</si>
  <si>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</si>
  <si>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</si>
  <si>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</si>
  <si>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</si>
  <si>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</si>
  <si>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</si>
  <si>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</si>
  <si>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</si>
  <si>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</si>
  <si>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</si>
  <si>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</si>
  <si>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</si>
  <si>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</si>
  <si>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</si>
  <si>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</si>
  <si>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</si>
  <si>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</si>
  <si>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</si>
  <si>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</si>
  <si>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</si>
  <si>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</si>
  <si>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</si>
  <si>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</si>
  <si>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</si>
  <si>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</si>
  <si>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</si>
  <si>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</si>
  <si>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</si>
  <si>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</si>
  <si>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</si>
  <si>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</si>
  <si>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</si>
  <si>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</si>
  <si>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</si>
  <si>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</si>
  <si>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</si>
  <si>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</si>
  <si>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</si>
  <si>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</si>
  <si>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</si>
  <si>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</si>
  <si>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</si>
  <si>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</si>
  <si>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</si>
  <si>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</si>
  <si>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</si>
  <si>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</si>
  <si>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</si>
  <si>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</si>
  <si>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</si>
  <si>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</si>
  <si>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</si>
  <si>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</si>
  <si>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</si>
  <si>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</si>
  <si>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</si>
  <si>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</si>
  <si>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</si>
  <si>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</si>
  <si>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</si>
  <si>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</si>
  <si>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</si>
  <si>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</si>
  <si>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</si>
  <si>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</si>
  <si>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</si>
  <si>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</si>
  <si>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</si>
  <si>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</si>
  <si>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</si>
  <si>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</si>
  <si>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</si>
  <si>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</si>
  <si>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</si>
  <si>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</si>
  <si>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</si>
  <si>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</si>
  <si>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</si>
  <si>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</si>
  <si>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</si>
  <si>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</si>
  <si>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</si>
  <si>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</si>
  <si>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</si>
  <si>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</si>
  <si>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</si>
  <si>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</si>
  <si>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</si>
  <si>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</si>
  <si>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</si>
  <si>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</si>
  <si>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</si>
  <si>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</si>
  <si>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</si>
  <si>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</si>
  <si>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</si>
  <si>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</si>
  <si>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</si>
  <si>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</si>
  <si>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</si>
  <si>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</si>
  <si>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</si>
  <si>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</si>
  <si>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</si>
  <si>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</si>
  <si>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</si>
  <si>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</si>
  <si>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</si>
  <si>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</si>
  <si>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</si>
  <si>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</si>
  <si>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</si>
  <si>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</si>
  <si>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</si>
  <si>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</si>
  <si>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</si>
  <si>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</si>
  <si>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</si>
  <si>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</si>
  <si>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</si>
  <si>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</si>
  <si>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</si>
  <si>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</si>
  <si>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</si>
  <si>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</si>
  <si>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</si>
  <si>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</si>
  <si>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</si>
  <si>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</si>
  <si>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</si>
  <si>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</si>
  <si>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</si>
  <si>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</si>
  <si>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</si>
  <si>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</si>
  <si>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</si>
  <si>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</si>
  <si>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</si>
  <si>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</si>
  <si>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</si>
  <si>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</si>
  <si>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</si>
  <si>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</si>
  <si>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</si>
  <si>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</si>
  <si>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</si>
  <si>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</si>
  <si>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</si>
  <si>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</si>
  <si>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</si>
  <si>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</si>
  <si>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</si>
  <si>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</si>
  <si>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</si>
  <si>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</si>
  <si>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</si>
  <si>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</si>
  <si>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</si>
  <si>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</si>
  <si>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</si>
  <si>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</si>
  <si>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</si>
  <si>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</si>
  <si>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</si>
  <si>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</si>
  <si>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</si>
  <si>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</si>
  <si>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</si>
  <si>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</si>
  <si>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</si>
  <si>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</si>
  <si>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</si>
  <si>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</si>
  <si>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</si>
  <si>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</si>
  <si>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</si>
  <si>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</si>
  <si>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</si>
  <si>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</si>
  <si>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</si>
  <si>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</si>
  <si>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</si>
  <si>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</si>
  <si>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</si>
  <si>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</si>
  <si>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</si>
  <si>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</si>
  <si>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</si>
  <si>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</si>
  <si>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</si>
  <si>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</si>
  <si>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</si>
  <si>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</si>
  <si>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</si>
  <si>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</si>
  <si>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</si>
  <si>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</si>
  <si>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</si>
  <si>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</si>
  <si>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</si>
  <si>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</si>
  <si>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</si>
  <si>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</si>
  <si>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</si>
  <si>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</si>
  <si>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</si>
  <si>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</si>
  <si>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</si>
  <si>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</si>
  <si>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</si>
  <si>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</si>
  <si>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</si>
  <si>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</si>
  <si>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</si>
  <si>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</si>
  <si>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</si>
  <si>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</si>
  <si>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</si>
  <si>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</si>
  <si>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</si>
  <si>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</si>
  <si>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</si>
  <si>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</si>
  <si>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</si>
  <si>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</si>
  <si>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</si>
  <si>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</si>
  <si>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</si>
  <si>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</si>
  <si>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</si>
  <si>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</si>
  <si>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</si>
  <si>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</si>
  <si>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</si>
  <si>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</si>
  <si>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</si>
  <si>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</si>
  <si>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</si>
  <si>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</si>
  <si>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</si>
  <si>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</si>
  <si>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</si>
  <si>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</si>
  <si>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</si>
  <si>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</si>
  <si>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</si>
  <si>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</si>
  <si>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</si>
  <si>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</si>
  <si>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</si>
  <si>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</si>
  <si>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</si>
  <si>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</si>
  <si>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</si>
  <si>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</si>
  <si>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</si>
  <si>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</si>
  <si>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</si>
  <si>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</si>
  <si>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</si>
  <si>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</si>
  <si>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</si>
  <si>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</si>
  <si>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</si>
  <si>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</si>
  <si>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</si>
  <si>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</si>
  <si>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</si>
  <si>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</si>
  <si>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</si>
  <si>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</si>
  <si>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</si>
  <si>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</si>
  <si>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</si>
  <si>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</si>
  <si>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</si>
  <si>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</si>
  <si>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</si>
  <si>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</si>
  <si>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</si>
  <si>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</si>
  <si>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</si>
  <si>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</si>
  <si>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</si>
  <si>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</si>
  <si>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</si>
  <si>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</si>
  <si>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</si>
  <si>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</si>
  <si>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</si>
  <si>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</si>
  <si>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</si>
  <si>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</si>
  <si>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</si>
  <si>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</si>
  <si>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</si>
  <si>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</si>
  <si>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</si>
  <si>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</si>
  <si>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</si>
  <si>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</si>
  <si>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</si>
  <si>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</si>
  <si>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</si>
  <si>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</si>
  <si>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</si>
  <si>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</si>
  <si>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</si>
  <si>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</si>
  <si>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</si>
  <si>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</si>
  <si>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</si>
  <si>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</si>
  <si>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</si>
  <si>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</si>
  <si>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</si>
  <si>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</si>
  <si>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</si>
  <si>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</si>
  <si>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</si>
  <si>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</si>
  <si>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</si>
  <si>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</si>
  <si>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</si>
  <si>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</si>
  <si>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</si>
  <si>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</si>
  <si>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</si>
  <si>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</si>
  <si>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</si>
  <si>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</si>
  <si>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</si>
  <si>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</si>
  <si>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</si>
  <si>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</si>
  <si>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</si>
  <si>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</si>
  <si>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</si>
  <si>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</si>
  <si>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</si>
  <si>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</si>
  <si>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</si>
  <si>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</si>
  <si>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</si>
  <si>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</si>
  <si>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</si>
  <si>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</si>
  <si>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</si>
  <si>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</si>
  <si>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</si>
  <si>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</si>
  <si>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</si>
  <si>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</si>
  <si>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</si>
  <si>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</si>
  <si>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</si>
  <si>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</si>
  <si>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</si>
  <si>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</si>
  <si>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</si>
  <si>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</si>
  <si>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</si>
  <si>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</si>
  <si>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</si>
  <si>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</si>
  <si>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</si>
  <si>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</si>
  <si>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</si>
  <si>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</si>
  <si>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</si>
  <si>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</si>
  <si>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</si>
  <si>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</si>
  <si>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</si>
  <si>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</si>
  <si>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</si>
  <si>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</si>
  <si>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</si>
  <si>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</si>
  <si>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</si>
  <si>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</si>
  <si>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</si>
  <si>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</si>
  <si>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</si>
  <si>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</si>
  <si>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</si>
  <si>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</si>
  <si>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</si>
  <si>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</si>
  <si>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</si>
  <si>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</si>
  <si>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</si>
  <si>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</si>
  <si>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</si>
  <si>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</si>
  <si>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</si>
  <si>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</si>
  <si>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</si>
  <si>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</si>
  <si>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</si>
  <si>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</si>
  <si>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</si>
  <si>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</si>
  <si>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</si>
  <si>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</si>
  <si>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</si>
  <si>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</si>
  <si>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</si>
  <si>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</si>
  <si>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</si>
  <si>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</si>
  <si>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</si>
  <si>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</si>
  <si>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</si>
  <si>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</si>
  <si>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</si>
  <si>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</si>
  <si>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</si>
  <si>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</si>
  <si>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</si>
  <si>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</si>
  <si>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</si>
  <si>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</si>
  <si>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</si>
  <si>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</si>
  <si>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</si>
  <si>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</si>
  <si>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</si>
  <si>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</si>
  <si>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</si>
  <si>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</si>
  <si>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</si>
  <si>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</si>
  <si>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</si>
  <si>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</si>
  <si>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</si>
  <si>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</si>
  <si>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</si>
  <si>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</si>
  <si>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</si>
  <si>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</si>
  <si>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</si>
  <si>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</si>
  <si>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</si>
  <si>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</si>
  <si>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</si>
  <si>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</si>
  <si>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</si>
  <si>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</si>
  <si>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</si>
  <si>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</si>
  <si>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</si>
  <si>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</si>
  <si>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</si>
  <si>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</si>
  <si>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</si>
  <si>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</si>
  <si>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</si>
  <si>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</si>
  <si>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</si>
  <si>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</si>
  <si>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</si>
  <si>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</si>
  <si>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</si>
  <si>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</si>
  <si>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</si>
  <si>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</si>
  <si>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</si>
  <si>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</si>
  <si>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</si>
  <si>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</si>
  <si>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</si>
  <si>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</si>
  <si>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</si>
  <si>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</si>
  <si>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</si>
  <si>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</si>
  <si>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</si>
  <si>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</si>
  <si>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</si>
  <si>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</si>
  <si>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</si>
  <si>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</si>
  <si>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</si>
  <si>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</si>
  <si>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</si>
  <si>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</si>
  <si>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</si>
  <si>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</si>
  <si>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</si>
  <si>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</si>
  <si>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</si>
  <si>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</si>
  <si>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</si>
  <si>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</si>
  <si>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</si>
  <si>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</si>
  <si>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</si>
  <si>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</si>
  <si>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</si>
  <si>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</si>
  <si>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</si>
  <si>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</si>
  <si>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</si>
  <si>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</si>
  <si>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</si>
  <si>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</si>
  <si>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</si>
  <si>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</si>
  <si>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</si>
  <si>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</si>
  <si>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</si>
  <si>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</si>
  <si>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</si>
  <si>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</si>
  <si>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</si>
  <si>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</si>
  <si>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</si>
  <si>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</si>
  <si>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</si>
  <si>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</si>
  <si>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</si>
  <si>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</si>
  <si>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</si>
  <si>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</si>
  <si>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</si>
  <si>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</si>
  <si>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</si>
  <si>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</si>
  <si>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</si>
  <si>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</si>
  <si>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</si>
  <si>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</si>
  <si>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</si>
  <si>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</si>
  <si>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</si>
  <si>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</si>
  <si>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</si>
  <si>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</si>
  <si>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</si>
  <si>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</si>
  <si>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</si>
  <si>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</si>
  <si>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</si>
  <si>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</si>
  <si>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</si>
  <si>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</si>
  <si>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</si>
  <si>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</si>
  <si>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</si>
  <si>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</si>
  <si>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</si>
  <si>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</si>
  <si>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</si>
  <si>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</si>
  <si>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</si>
  <si>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</si>
  <si>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</si>
  <si>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</si>
  <si>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</si>
  <si>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</si>
  <si>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</si>
  <si>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</si>
  <si>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</si>
  <si>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</si>
  <si>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</si>
  <si>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</si>
  <si>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</si>
  <si>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</si>
  <si>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</si>
  <si>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</si>
  <si>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</si>
  <si>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</si>
  <si>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</si>
  <si>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</si>
  <si>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</si>
  <si>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</si>
  <si>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</si>
  <si>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</si>
  <si>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</si>
  <si>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</si>
  <si>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</si>
  <si>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</si>
  <si>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</si>
  <si>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</si>
  <si>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</si>
  <si>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</si>
  <si>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</si>
  <si>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</si>
  <si>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</si>
  <si>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</si>
  <si>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</si>
  <si>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</si>
  <si>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</si>
  <si>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</si>
  <si>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</si>
  <si>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</si>
  <si>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</si>
  <si>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</si>
  <si>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</si>
  <si>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</si>
  <si>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</si>
  <si>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</si>
  <si>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</si>
  <si>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</si>
  <si>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</si>
  <si>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</si>
  <si>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</si>
  <si>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</si>
  <si>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</si>
  <si>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</si>
  <si>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</si>
  <si>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</si>
  <si>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</si>
  <si>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</si>
  <si>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</si>
  <si>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</si>
  <si>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</si>
  <si>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</si>
  <si>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</si>
  <si>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</si>
  <si>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</si>
  <si>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</si>
  <si>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</si>
  <si>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</si>
  <si>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</si>
  <si>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</si>
  <si>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</si>
  <si>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</si>
  <si>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</si>
  <si>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</si>
  <si>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</si>
  <si>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</si>
  <si>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</si>
  <si>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</si>
  <si>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</si>
  <si>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</si>
  <si>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</si>
  <si>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</si>
  <si>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</si>
  <si>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</si>
  <si>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</si>
  <si>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</si>
  <si>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</si>
  <si>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</si>
  <si>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</si>
  <si>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</si>
  <si>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</si>
  <si>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</si>
  <si>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</si>
  <si>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</si>
  <si>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</si>
  <si>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</si>
  <si>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</si>
  <si>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</si>
  <si>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</si>
  <si>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</si>
  <si>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</si>
  <si>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</si>
  <si>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</si>
  <si>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</si>
  <si>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</si>
  <si>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</si>
  <si>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</si>
  <si>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</si>
  <si>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</si>
  <si>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</si>
  <si>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</si>
  <si>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</si>
  <si>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</si>
  <si>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</si>
  <si>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</si>
  <si>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</si>
  <si>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</si>
  <si>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</si>
  <si>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</si>
  <si>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</si>
  <si>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</si>
  <si>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</si>
  <si>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</si>
  <si>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</si>
  <si>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</si>
  <si>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</si>
  <si>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</si>
  <si>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</si>
  <si>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</si>
  <si>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</si>
  <si>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</si>
  <si>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</si>
  <si>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</si>
  <si>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</si>
  <si>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</si>
  <si>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</si>
  <si>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</si>
  <si>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</si>
  <si>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</si>
  <si>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</si>
  <si>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</si>
  <si>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</si>
  <si>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</si>
  <si>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</si>
  <si>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</si>
  <si>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</si>
  <si>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</si>
  <si>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</si>
  <si>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</si>
  <si>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</si>
  <si>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</si>
  <si>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</si>
  <si>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</si>
  <si>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</si>
  <si>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</si>
  <si>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</si>
  <si>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</si>
  <si>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</si>
  <si>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</si>
  <si>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</si>
  <si>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</si>
  <si>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</si>
  <si>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</si>
  <si>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</si>
  <si>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</si>
  <si>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</si>
  <si>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</si>
  <si>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</si>
  <si>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</si>
  <si>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</si>
  <si>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</si>
  <si>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</si>
  <si>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</si>
  <si>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</si>
  <si>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</si>
  <si>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</si>
  <si>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</si>
  <si>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</si>
  <si>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</si>
  <si>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</si>
  <si>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</si>
  <si>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</si>
  <si>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</si>
  <si>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</si>
  <si>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</si>
  <si>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</si>
  <si>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</si>
  <si>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</si>
  <si>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</si>
  <si>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</si>
  <si>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</si>
  <si>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</si>
  <si>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</si>
  <si>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</si>
  <si>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</si>
  <si>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</si>
  <si>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</si>
  <si>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</si>
  <si>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</si>
  <si>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</si>
  <si>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</si>
  <si>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</si>
  <si>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</si>
  <si>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</si>
  <si>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</si>
  <si>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</si>
  <si>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</si>
  <si>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</si>
  <si>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</si>
  <si>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</si>
  <si>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</si>
  <si>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</si>
  <si>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</si>
  <si>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</si>
  <si>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</si>
  <si>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</si>
  <si>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</si>
  <si>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</si>
  <si>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</si>
  <si>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</si>
  <si>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</si>
  <si>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</si>
  <si>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</si>
  <si>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</si>
  <si>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</si>
  <si>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</si>
  <si>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</si>
  <si>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</si>
  <si>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</si>
  <si>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</si>
  <si>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</si>
  <si>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</si>
  <si>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</si>
  <si>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</si>
  <si>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</si>
  <si>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</si>
  <si>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</si>
  <si>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</si>
  <si>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</si>
  <si>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</si>
  <si>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</si>
  <si>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</si>
  <si>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</si>
  <si>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</si>
  <si>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</si>
  <si>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</si>
  <si>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</si>
  <si>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</si>
  <si>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</si>
  <si>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</si>
  <si>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</si>
  <si>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</si>
  <si>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</si>
  <si>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</si>
  <si>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</si>
  <si>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</si>
  <si>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</si>
  <si>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</si>
  <si>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</si>
  <si>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</si>
  <si>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</si>
  <si>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</si>
  <si>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</si>
  <si>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</si>
  <si>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</si>
  <si>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</si>
  <si>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</si>
  <si>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</si>
  <si>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</si>
  <si>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</si>
  <si>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</si>
  <si>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</si>
  <si>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</si>
  <si>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</si>
  <si>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</si>
  <si>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</si>
  <si>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</si>
  <si>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</si>
  <si>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</si>
  <si>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</si>
  <si>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</si>
  <si>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</si>
  <si>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</si>
  <si>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</si>
  <si>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</si>
  <si>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</si>
  <si>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</si>
  <si>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</si>
  <si>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</si>
  <si>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</si>
  <si>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</si>
  <si>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</si>
  <si>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</si>
  <si>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</si>
  <si>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</si>
  <si>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</si>
  <si>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</si>
  <si>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</si>
  <si>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</si>
  <si>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</si>
  <si>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</si>
  <si>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</si>
  <si>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</si>
  <si>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</si>
  <si>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</si>
  <si>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</si>
  <si>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</si>
  <si>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</si>
  <si>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</si>
  <si>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</si>
  <si>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</si>
  <si>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</si>
  <si>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</si>
  <si>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</si>
  <si>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</si>
  <si>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</si>
  <si>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</si>
  <si>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</si>
  <si>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</si>
  <si>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</si>
  <si>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</si>
  <si>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</si>
  <si>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</si>
  <si>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</si>
  <si>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</si>
  <si>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</si>
  <si>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</si>
  <si>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</si>
  <si>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</si>
  <si>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</si>
  <si>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</si>
  <si>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</si>
  <si>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</si>
  <si>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</si>
  <si>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</si>
  <si>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</si>
  <si>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</si>
  <si>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</si>
  <si>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</si>
  <si>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</si>
  <si>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</si>
  <si>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</si>
  <si>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</si>
  <si>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</si>
  <si>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</si>
  <si>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</si>
  <si>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</si>
  <si>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</si>
  <si>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</si>
  <si>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</si>
  <si>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</si>
  <si>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</si>
  <si>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</si>
  <si>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</si>
  <si>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</si>
  <si>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</si>
  <si>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</si>
  <si>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</si>
  <si>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</si>
  <si>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</si>
  <si>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</si>
  <si>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</si>
  <si>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</si>
  <si>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</si>
  <si>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</si>
  <si>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</si>
  <si>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</si>
  <si>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</si>
  <si>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</si>
  <si>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</si>
  <si>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</si>
  <si>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</si>
  <si>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</si>
  <si>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</si>
  <si>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</si>
  <si>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</si>
  <si>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</si>
  <si>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</si>
  <si>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</si>
  <si>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</si>
  <si>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</si>
  <si>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</si>
  <si>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</si>
  <si>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</si>
  <si>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</si>
  <si>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</si>
  <si>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</si>
  <si>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</si>
  <si>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</si>
  <si>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</si>
  <si>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</si>
  <si>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</si>
  <si>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</si>
  <si>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</si>
  <si>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</si>
  <si>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</si>
  <si>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</si>
  <si>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</si>
  <si>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</si>
  <si>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</si>
  <si>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</si>
  <si>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</si>
  <si>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</si>
  <si>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</si>
  <si>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</si>
  <si>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</si>
  <si>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</si>
  <si>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</si>
  <si>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</si>
  <si>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</si>
  <si>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</si>
  <si>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</si>
  <si>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</si>
  <si>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</si>
  <si>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</si>
  <si>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</si>
  <si>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</si>
  <si>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</si>
  <si>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</si>
  <si>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</si>
  <si>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</si>
  <si>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</si>
  <si>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</si>
  <si>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</si>
  <si>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</si>
  <si>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</si>
  <si>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</si>
  <si>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</si>
  <si>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</si>
  <si>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</si>
  <si>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</si>
  <si>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</si>
  <si>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</si>
  <si>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</si>
  <si>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</si>
  <si>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</si>
  <si>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</si>
  <si>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</si>
  <si>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</si>
  <si>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</si>
  <si>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</si>
  <si>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</si>
  <si>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</si>
  <si>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</si>
  <si>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</si>
  <si>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</si>
  <si>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</si>
  <si>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</si>
  <si>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</si>
  <si>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</si>
  <si>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</si>
  <si>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</si>
  <si>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</si>
  <si>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</si>
  <si>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</si>
  <si>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</si>
  <si>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</si>
  <si>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</si>
  <si>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</si>
  <si>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</si>
  <si>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</si>
  <si>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</si>
  <si>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</si>
  <si>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</si>
  <si>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</si>
  <si>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</si>
  <si>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</si>
  <si>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</si>
  <si>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</si>
  <si>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</si>
  <si>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</si>
  <si>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</si>
  <si>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</si>
  <si>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</si>
  <si>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</si>
  <si>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</si>
  <si>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</si>
  <si>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</si>
  <si>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</si>
  <si>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</si>
  <si>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</si>
  <si>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</si>
  <si>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</si>
  <si>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</si>
  <si>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</si>
  <si>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</si>
  <si>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</si>
  <si>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</si>
  <si>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</si>
  <si>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</si>
  <si>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</si>
  <si>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</si>
  <si>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</si>
  <si>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</si>
  <si>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</si>
  <si>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</si>
  <si>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</si>
  <si>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</si>
  <si>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</si>
  <si>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</si>
  <si>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</si>
  <si>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</si>
  <si>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</si>
  <si>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</si>
  <si>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</si>
  <si>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</si>
  <si>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</si>
  <si>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</si>
  <si>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</si>
  <si>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</si>
  <si>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</si>
  <si>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</si>
  <si>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</si>
  <si>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</si>
  <si>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</si>
  <si>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</si>
  <si>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</si>
  <si>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</si>
  <si>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</si>
  <si>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</si>
  <si>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</si>
  <si>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</si>
  <si>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</si>
  <si>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</si>
  <si>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</si>
  <si>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</si>
  <si>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</si>
  <si>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</si>
  <si>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</si>
  <si>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</si>
  <si>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</si>
  <si>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</si>
  <si>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</si>
  <si>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</si>
  <si>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</si>
  <si>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</si>
  <si>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</si>
  <si>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</si>
  <si>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</si>
  <si>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</si>
  <si>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</si>
  <si>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</si>
  <si>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</si>
  <si>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</si>
  <si>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</si>
  <si>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</si>
  <si>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</si>
  <si>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</si>
  <si>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</si>
  <si>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</si>
  <si>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</si>
  <si>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</si>
  <si>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</si>
  <si>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</si>
  <si>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</si>
  <si>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</si>
  <si>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</si>
  <si>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</si>
  <si>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</si>
  <si>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</si>
  <si>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</si>
  <si>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</si>
  <si>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</si>
  <si>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</si>
  <si>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</si>
  <si>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</si>
  <si>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</si>
  <si>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</si>
  <si>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</si>
  <si>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</si>
  <si>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</si>
  <si>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</si>
  <si>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</si>
  <si>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</si>
  <si>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</si>
  <si>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</si>
  <si>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</si>
  <si>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</si>
  <si>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</si>
  <si>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</si>
  <si>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</si>
  <si>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</si>
  <si>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</si>
  <si>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</si>
  <si>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</si>
  <si>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</si>
  <si>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</si>
  <si>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</si>
  <si>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</si>
  <si>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</si>
  <si>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</si>
  <si>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</si>
  <si>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</si>
  <si>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</si>
  <si>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</si>
  <si>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</si>
  <si>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</si>
  <si>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</si>
  <si>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</si>
  <si>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</si>
  <si>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</si>
  <si>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</si>
  <si>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</si>
  <si>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</si>
  <si>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</si>
  <si>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</si>
  <si>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</si>
  <si>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</si>
  <si>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</si>
  <si>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</si>
  <si>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</si>
  <si>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</si>
  <si>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</si>
  <si>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</si>
  <si>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</si>
  <si>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</si>
  <si>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</si>
  <si>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</si>
  <si>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</si>
  <si>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</si>
  <si>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</si>
  <si>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</si>
  <si>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</si>
  <si>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</si>
  <si>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</si>
  <si>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</si>
  <si>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</si>
  <si>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</si>
  <si>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</si>
  <si>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</si>
  <si>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</si>
  <si>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</si>
  <si>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</si>
  <si>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</si>
  <si>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</si>
  <si>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</si>
  <si>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</si>
  <si>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</si>
  <si>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</si>
  <si>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</si>
  <si>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</si>
  <si>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</si>
  <si>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</si>
  <si>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</si>
  <si>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</si>
  <si>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</si>
  <si>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</si>
  <si>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</si>
  <si>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</si>
  <si>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</si>
  <si>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</si>
  <si>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</si>
  <si>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</si>
  <si>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</si>
  <si>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</si>
  <si>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</si>
  <si>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</si>
  <si>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</si>
  <si>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</si>
  <si>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</si>
  <si>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</si>
  <si>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</si>
  <si>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</si>
  <si>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</si>
  <si>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</si>
  <si>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</si>
  <si>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</si>
  <si>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</si>
  <si>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</si>
  <si>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</si>
  <si>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</si>
  <si>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</si>
  <si>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</si>
  <si>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</si>
  <si>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</si>
  <si>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</si>
  <si>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</si>
  <si>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</si>
  <si>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</si>
  <si>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</si>
  <si>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</si>
  <si>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</si>
  <si>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</si>
  <si>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</si>
  <si>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</si>
  <si>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</si>
  <si>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</si>
  <si>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</si>
  <si>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</si>
  <si>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</si>
  <si>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</si>
  <si>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</si>
  <si>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</si>
  <si>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</si>
  <si>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</si>
  <si>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</si>
  <si>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</si>
  <si>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</si>
  <si>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</si>
  <si>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</si>
  <si>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</si>
  <si>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</si>
  <si>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</si>
  <si>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</si>
  <si>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</si>
  <si>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</si>
  <si>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</si>
  <si>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</si>
  <si>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</si>
  <si>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</si>
  <si>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</si>
  <si>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</si>
  <si>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</si>
  <si>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</si>
  <si>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</si>
  <si>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</si>
  <si>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</si>
  <si>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</si>
  <si>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</si>
  <si>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</si>
  <si>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</si>
  <si>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</si>
  <si>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</si>
  <si>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</si>
  <si>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</si>
  <si>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</si>
  <si>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</si>
  <si>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</si>
  <si>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</si>
  <si>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</si>
  <si>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</si>
  <si>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</si>
  <si>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</si>
  <si>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</si>
  <si>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</si>
  <si>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</si>
  <si>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</si>
  <si>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</si>
  <si>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</si>
  <si>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</si>
  <si>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</si>
  <si>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</si>
  <si>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</si>
  <si>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</si>
  <si>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</si>
  <si>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</si>
  <si>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</si>
  <si>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</si>
  <si>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</si>
  <si>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</si>
  <si>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</si>
  <si>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</si>
  <si>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</si>
  <si>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</si>
  <si>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</si>
  <si>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</si>
  <si>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</si>
  <si>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</si>
  <si>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</si>
  <si>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</si>
  <si>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</si>
  <si>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</si>
  <si>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</si>
  <si>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</si>
  <si>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</si>
  <si>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</si>
  <si>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</si>
  <si>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</si>
  <si>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</si>
  <si>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</si>
  <si>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</si>
  <si>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</si>
  <si>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</si>
  <si>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</si>
  <si>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</si>
  <si>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</si>
  <si>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</si>
  <si>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</si>
  <si>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</si>
  <si>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</si>
  <si>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</si>
  <si>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</si>
  <si>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</si>
  <si>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</si>
  <si>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</si>
  <si>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</si>
  <si>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</si>
  <si>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</si>
  <si>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</si>
  <si>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</si>
  <si>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</si>
  <si>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</si>
  <si>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</si>
  <si>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</si>
  <si>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</si>
  <si>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</si>
  <si>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</si>
  <si>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</si>
  <si>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</si>
  <si>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</si>
  <si>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</si>
  <si>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</si>
  <si>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</si>
  <si>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</si>
  <si>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</si>
  <si>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</si>
  <si>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</si>
  <si>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</si>
  <si>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</si>
  <si>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</si>
  <si>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</si>
  <si>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</si>
  <si>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</si>
  <si>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</si>
  <si>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</si>
  <si>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</si>
  <si>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</si>
  <si>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</si>
  <si>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</si>
  <si>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</si>
  <si>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</si>
  <si>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</si>
  <si>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</si>
  <si>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</si>
  <si>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</si>
  <si>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</si>
  <si>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</si>
  <si>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</si>
  <si>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</si>
  <si>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</si>
  <si>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</si>
  <si>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</si>
  <si>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</si>
  <si>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</si>
  <si>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</si>
  <si>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</si>
  <si>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</si>
  <si>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</si>
  <si>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</si>
  <si>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</si>
  <si>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</si>
  <si>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</si>
  <si>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</si>
  <si>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</si>
  <si>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</si>
  <si>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</si>
  <si>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</si>
  <si>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</si>
  <si>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</si>
  <si>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</si>
  <si>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</si>
  <si>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</si>
  <si>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</si>
  <si>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</si>
  <si>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</si>
  <si>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</si>
  <si>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</si>
  <si>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</si>
  <si>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</si>
  <si>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</si>
  <si>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</si>
  <si>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</si>
  <si>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</si>
  <si>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</si>
  <si>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</si>
  <si>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</si>
  <si>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</si>
  <si>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</si>
  <si>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</si>
  <si>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</si>
  <si>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</si>
  <si>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</si>
  <si>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</si>
  <si>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</si>
  <si>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</si>
  <si>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</si>
  <si>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</si>
  <si>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</si>
  <si>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</si>
  <si>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</si>
  <si>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</si>
  <si>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</si>
  <si>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</si>
  <si>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</si>
  <si>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</si>
  <si>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</si>
  <si>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</si>
  <si>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</si>
  <si>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</si>
  <si>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</si>
  <si>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</si>
  <si>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</si>
  <si>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</si>
  <si>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</si>
  <si>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</si>
  <si>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</si>
  <si>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</si>
  <si>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</si>
  <si>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</si>
  <si>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</si>
  <si>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</si>
  <si>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</si>
  <si>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</si>
  <si>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</si>
  <si>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</si>
  <si>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</si>
  <si>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</si>
  <si>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</si>
  <si>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</si>
  <si>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</si>
  <si>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</si>
  <si>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</si>
  <si>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</si>
  <si>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</si>
  <si>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</si>
  <si>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</si>
  <si>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</si>
  <si>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</si>
  <si>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</si>
  <si>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</si>
  <si>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</si>
  <si>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</si>
  <si>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</si>
  <si>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</si>
  <si>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</si>
  <si>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</si>
  <si>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</si>
  <si>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</si>
  <si>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</si>
  <si>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</si>
  <si>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</si>
  <si>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</si>
  <si>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</si>
  <si>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</si>
  <si>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</si>
  <si>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</si>
  <si>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</si>
  <si>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</si>
  <si>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</si>
  <si>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</si>
  <si>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</si>
  <si>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</si>
  <si>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</si>
  <si>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</si>
  <si>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</si>
  <si>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</si>
  <si>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</si>
  <si>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</si>
  <si>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</si>
  <si>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</si>
  <si>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</si>
  <si>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</si>
  <si>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</si>
  <si>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</si>
  <si>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</si>
  <si>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</si>
  <si>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</si>
  <si>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</si>
  <si>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</si>
  <si>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</si>
  <si>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</si>
  <si>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</si>
  <si>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</si>
  <si>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</si>
  <si>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</si>
  <si>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</si>
  <si>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</si>
  <si>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</si>
  <si>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</si>
  <si>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</si>
  <si>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</si>
  <si>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</si>
  <si>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</si>
  <si>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</si>
  <si>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</si>
  <si>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</si>
  <si>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</si>
  <si>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</si>
  <si>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</si>
  <si>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</si>
  <si>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</si>
  <si>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</si>
  <si>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</si>
  <si>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</si>
  <si>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</si>
  <si>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</si>
  <si>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</si>
  <si>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</si>
  <si>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</si>
  <si>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</si>
  <si>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</si>
  <si>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</si>
  <si>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</si>
  <si>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</si>
  <si>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</si>
  <si>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</si>
  <si>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</si>
  <si>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</si>
  <si>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</si>
  <si>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</si>
  <si>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</si>
  <si>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</si>
  <si>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</si>
  <si>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</si>
  <si>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</si>
  <si>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</si>
  <si>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</si>
  <si>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</si>
  <si>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</si>
  <si>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</si>
  <si>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</si>
  <si>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</si>
  <si>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</si>
  <si>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</si>
  <si>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</si>
  <si>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</si>
  <si>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</si>
  <si>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</si>
  <si>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</si>
  <si>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</si>
  <si>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</si>
  <si>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</si>
  <si>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</si>
  <si>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</si>
  <si>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</si>
  <si>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</si>
  <si>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</si>
  <si>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</si>
  <si>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</si>
  <si>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</si>
  <si>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</si>
  <si>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</si>
  <si>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</si>
  <si>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</si>
  <si>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</si>
  <si>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</si>
  <si>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</si>
  <si>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</si>
  <si>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</si>
  <si>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</si>
  <si>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</si>
  <si>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</si>
  <si>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</si>
  <si>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</si>
  <si>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</si>
  <si>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</si>
  <si>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</si>
  <si>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</si>
  <si>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</si>
  <si>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</si>
  <si>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</si>
  <si>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</si>
  <si>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</si>
  <si>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</si>
  <si>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</si>
  <si>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</si>
  <si>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</si>
  <si>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</si>
  <si>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</si>
  <si>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</si>
  <si>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</si>
  <si>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</si>
  <si>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</si>
  <si>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</si>
  <si>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</si>
  <si>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</si>
  <si>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</si>
  <si>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</si>
  <si>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</si>
  <si>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</si>
  <si>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</si>
  <si>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</si>
  <si>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</si>
  <si>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</si>
  <si>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</si>
  <si>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</si>
  <si>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</si>
  <si>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</si>
  <si>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</si>
  <si>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</si>
  <si>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</si>
  <si>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</si>
  <si>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</si>
  <si>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</si>
  <si>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</si>
  <si>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</si>
  <si>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</si>
  <si>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</si>
  <si>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</si>
  <si>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</si>
  <si>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</si>
  <si>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</si>
  <si>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</si>
  <si>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</si>
  <si>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</si>
  <si>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</si>
  <si>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</si>
  <si>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</si>
  <si>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</si>
  <si>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</si>
  <si>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</si>
  <si>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</si>
  <si>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</si>
  <si>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</si>
  <si>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</si>
  <si>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</si>
  <si>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</si>
  <si>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</si>
  <si>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</si>
  <si>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</si>
  <si>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</si>
  <si>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</si>
  <si>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</si>
  <si>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</si>
  <si>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</si>
  <si>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</si>
  <si>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</si>
  <si>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</si>
  <si>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</si>
  <si>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</si>
  <si>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</si>
  <si>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</si>
  <si>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</si>
  <si>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</si>
  <si>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</si>
  <si>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</si>
  <si>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</si>
  <si>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</si>
  <si>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</si>
  <si>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</si>
  <si>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</si>
  <si>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</si>
  <si>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</si>
  <si>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</si>
  <si>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</si>
  <si>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</si>
  <si>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</si>
  <si>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</si>
  <si>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</si>
  <si>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</si>
  <si>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</si>
  <si>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</si>
  <si>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</si>
  <si>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</si>
  <si>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</si>
  <si>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</si>
  <si>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</si>
  <si>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</si>
  <si>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</si>
  <si>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</si>
  <si>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</si>
  <si>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</si>
  <si>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</si>
  <si>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</si>
  <si>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</si>
  <si>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</si>
  <si>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</si>
  <si>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</si>
  <si>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</si>
  <si>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</si>
  <si>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</si>
  <si>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</si>
  <si>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</si>
  <si>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</si>
  <si>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</si>
  <si>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</si>
  <si>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</si>
  <si>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</si>
  <si>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</si>
  <si>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</si>
  <si>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</si>
  <si>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</si>
  <si>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</si>
  <si>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</si>
  <si>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</si>
  <si>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</si>
  <si>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</si>
  <si>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</si>
  <si>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</si>
  <si>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</si>
  <si>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</si>
  <si>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</si>
  <si>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</si>
  <si>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</si>
  <si>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</si>
  <si>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</si>
  <si>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</si>
  <si>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</si>
  <si>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</si>
  <si>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</si>
  <si>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</si>
  <si>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</si>
  <si>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</si>
  <si>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</si>
  <si>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</si>
  <si>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</si>
  <si>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</si>
  <si>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</si>
  <si>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</si>
  <si>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</si>
  <si>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</si>
  <si>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</si>
  <si>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</si>
  <si>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</si>
  <si>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</si>
  <si>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</si>
  <si>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</si>
  <si>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</si>
  <si>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</si>
  <si>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</si>
  <si>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</si>
  <si>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</si>
  <si>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</si>
  <si>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</si>
  <si>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</si>
  <si>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</si>
  <si>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</si>
  <si>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</si>
  <si>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</si>
  <si>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</si>
  <si>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</si>
  <si>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</si>
  <si>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</si>
  <si>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</si>
  <si>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</si>
  <si>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</si>
  <si>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</si>
  <si>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</si>
  <si>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</si>
  <si>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</si>
  <si>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</si>
  <si>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</si>
  <si>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</si>
  <si>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</si>
  <si>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</si>
  <si>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</si>
  <si>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</si>
  <si>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</si>
  <si>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</si>
  <si>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</si>
  <si>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</si>
  <si>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</si>
  <si>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</si>
  <si>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</si>
  <si>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</si>
  <si>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</si>
  <si>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</si>
  <si>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</si>
  <si>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</si>
  <si>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</si>
  <si>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</si>
  <si>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</si>
  <si>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</si>
  <si>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</si>
  <si>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</si>
  <si>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</si>
  <si>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</si>
  <si>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</si>
  <si>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</si>
  <si>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</si>
  <si>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</si>
  <si>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</si>
  <si>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</si>
  <si>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</si>
  <si>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</si>
  <si>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</si>
  <si>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</si>
  <si>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</si>
  <si>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</si>
  <si>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</si>
  <si>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</si>
  <si>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</si>
  <si>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</si>
  <si>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</si>
  <si>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</si>
  <si>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</si>
  <si>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</si>
  <si>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</si>
  <si>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</si>
  <si>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</si>
  <si>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</si>
  <si>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</si>
  <si>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</si>
  <si>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</si>
  <si>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</si>
  <si>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</si>
  <si>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</si>
  <si>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</si>
  <si>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</si>
  <si>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</si>
  <si>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</si>
  <si>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</si>
  <si>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</si>
  <si>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</si>
  <si>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</si>
  <si>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</si>
  <si>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</si>
  <si>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</si>
  <si>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</si>
  <si>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</si>
  <si>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</si>
  <si>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</si>
  <si>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</si>
  <si>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</si>
  <si>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</si>
  <si>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</si>
  <si>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</si>
  <si>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</si>
  <si>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</si>
  <si>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</si>
  <si>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</si>
  <si>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</si>
  <si>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</si>
  <si>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</si>
  <si>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</si>
  <si>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</si>
  <si>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</si>
  <si>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</si>
  <si>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</si>
  <si>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</si>
  <si>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</si>
  <si>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</si>
  <si>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</si>
  <si>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</si>
  <si>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</si>
  <si>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</si>
  <si>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</si>
  <si>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</si>
  <si>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</si>
  <si>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</si>
  <si>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</si>
  <si>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</si>
  <si>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</si>
  <si>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</si>
  <si>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</si>
  <si>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</si>
  <si>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</si>
  <si>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</si>
  <si>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</si>
  <si>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</si>
  <si>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</si>
  <si>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</si>
  <si>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</si>
  <si>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</si>
  <si>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</si>
  <si>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</si>
  <si>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</si>
  <si>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</si>
  <si>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</si>
  <si>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</si>
  <si>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</si>
  <si>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</si>
  <si>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</si>
  <si>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</si>
  <si>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</si>
  <si>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</si>
  <si>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</si>
  <si>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</si>
  <si>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</si>
  <si>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</si>
  <si>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</si>
  <si>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</si>
  <si>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</si>
  <si>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</si>
  <si>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</si>
  <si>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</si>
  <si>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</si>
  <si>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</si>
  <si>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</si>
  <si>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</si>
  <si>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</si>
  <si>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</si>
  <si>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</si>
  <si>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</si>
  <si>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</si>
  <si>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</si>
  <si>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</si>
  <si>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</si>
  <si>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</si>
  <si>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</si>
  <si>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</si>
  <si>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</si>
  <si>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</si>
  <si>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</si>
  <si>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</si>
  <si>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</si>
  <si>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</si>
  <si>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</si>
  <si>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</si>
  <si>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</si>
  <si>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</si>
  <si>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</si>
  <si>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</si>
  <si>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</si>
  <si>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</si>
  <si>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</si>
  <si>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</si>
  <si>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</si>
  <si>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</si>
  <si>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</si>
  <si>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</si>
  <si>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</si>
  <si>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</si>
  <si>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</si>
  <si>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</si>
  <si>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</si>
  <si>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</si>
  <si>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</si>
  <si>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</si>
  <si>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</si>
  <si>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</si>
  <si>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</si>
  <si>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</si>
  <si>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</si>
  <si>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</si>
  <si>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</si>
  <si>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</si>
  <si>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</si>
  <si>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</si>
  <si>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</si>
  <si>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</si>
  <si>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</si>
  <si>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</si>
  <si>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</si>
  <si>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</si>
  <si>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</si>
  <si>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</si>
  <si>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</si>
  <si>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</si>
  <si>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</si>
  <si>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</si>
  <si>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</si>
  <si>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</si>
  <si>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</si>
  <si>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</si>
  <si>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</si>
  <si>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</si>
  <si>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</si>
  <si>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</si>
  <si>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</si>
  <si>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</si>
  <si>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</si>
  <si>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</si>
  <si>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</si>
  <si>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</si>
  <si>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</si>
  <si>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</si>
  <si>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</si>
  <si>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</si>
  <si>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</si>
  <si>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</si>
  <si>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</si>
  <si>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</si>
  <si>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</si>
  <si>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</si>
  <si>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</si>
  <si>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</si>
  <si>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</si>
  <si>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</si>
  <si>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</si>
  <si>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</si>
  <si>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</si>
  <si>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</si>
  <si>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</si>
  <si>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</si>
  <si>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</si>
  <si>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</si>
  <si>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</si>
  <si>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</si>
  <si>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</si>
  <si>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</si>
  <si>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</si>
  <si>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</si>
  <si>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</si>
  <si>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</si>
  <si>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</si>
  <si>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</si>
  <si>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</si>
  <si>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</si>
  <si>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</si>
  <si>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</si>
  <si>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</si>
  <si>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</si>
  <si>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</si>
  <si>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</si>
  <si>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</si>
  <si>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</si>
  <si>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</si>
  <si>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</si>
  <si>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</si>
  <si>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</si>
  <si>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</si>
  <si>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</si>
  <si>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</si>
  <si>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</si>
  <si>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</si>
  <si>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</si>
  <si>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</si>
  <si>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</si>
  <si>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</si>
  <si>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</si>
  <si>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</si>
  <si>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</si>
  <si>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</si>
  <si>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</si>
  <si>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</si>
  <si>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</si>
  <si>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</si>
  <si>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</si>
  <si>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</si>
  <si>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</si>
  <si>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</si>
  <si>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</si>
  <si>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</si>
  <si>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</si>
  <si>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</si>
  <si>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</si>
  <si>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</si>
  <si>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</si>
  <si>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</si>
  <si>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</si>
  <si>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</si>
  <si>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</si>
  <si>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</si>
  <si>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</si>
  <si>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</si>
  <si>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</si>
  <si>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</si>
  <si>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</si>
  <si>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</si>
  <si>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</si>
  <si>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</si>
  <si>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</si>
  <si>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</si>
  <si>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</si>
  <si>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</si>
  <si>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</si>
  <si>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</si>
  <si>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</si>
  <si>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</si>
  <si>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</si>
  <si>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</si>
  <si>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</si>
  <si>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</si>
  <si>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</si>
  <si>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</si>
  <si>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</si>
  <si>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</si>
  <si>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</si>
  <si>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</si>
  <si>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</si>
  <si>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</si>
  <si>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</si>
  <si>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</si>
  <si>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</si>
  <si>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</si>
  <si>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</si>
  <si>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</si>
  <si>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</si>
  <si>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</si>
  <si>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</si>
  <si>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</si>
  <si>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</si>
  <si>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</si>
  <si>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</si>
  <si>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</si>
  <si>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</si>
  <si>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</si>
  <si>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</si>
  <si>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</si>
  <si>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</si>
  <si>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</si>
  <si>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</si>
  <si>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</si>
  <si>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</si>
  <si>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</si>
  <si>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</si>
  <si>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</si>
  <si>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</si>
  <si>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</si>
  <si>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</si>
  <si>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</si>
  <si>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</si>
  <si>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</si>
  <si>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</si>
  <si>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</si>
  <si>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</si>
  <si>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</si>
  <si>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</si>
  <si>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</si>
  <si>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</si>
  <si>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</si>
  <si>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</si>
  <si>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</si>
  <si>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</si>
  <si>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</si>
  <si>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</si>
  <si>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</si>
  <si>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</si>
  <si>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</si>
  <si>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</si>
  <si>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</si>
  <si>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</si>
  <si>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</si>
  <si>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</si>
  <si>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</si>
  <si>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</si>
  <si>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</si>
  <si>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</si>
  <si>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</si>
  <si>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</si>
  <si>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</si>
  <si>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</si>
  <si>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</si>
  <si>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</si>
  <si>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</si>
  <si>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</si>
  <si>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</si>
  <si>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</si>
  <si>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</si>
  <si>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</si>
  <si>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</si>
  <si>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</si>
  <si>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</si>
  <si>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</si>
  <si>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</si>
  <si>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</si>
  <si>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</si>
  <si>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</si>
  <si>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</si>
  <si>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</si>
  <si>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</si>
  <si>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</si>
  <si>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</si>
  <si>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</si>
  <si>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</si>
  <si>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</si>
  <si>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</si>
  <si>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</si>
  <si>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</si>
  <si>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</si>
  <si>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</si>
  <si>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</si>
  <si>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</si>
  <si>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</si>
  <si>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</si>
  <si>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</si>
  <si>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</si>
  <si>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</si>
  <si>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</si>
  <si>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</si>
  <si>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</si>
  <si>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</si>
  <si>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</si>
  <si>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</si>
  <si>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</si>
  <si>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</si>
  <si>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</si>
  <si>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</si>
  <si>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</si>
  <si>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</si>
  <si>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</si>
  <si>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</si>
  <si>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</si>
  <si>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</si>
  <si>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</si>
  <si>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</si>
  <si>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</si>
  <si>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</si>
  <si>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</si>
  <si>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</si>
  <si>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</si>
  <si>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</si>
  <si>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</si>
  <si>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</si>
  <si>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</si>
  <si>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</si>
  <si>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</si>
  <si>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</si>
  <si>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</si>
  <si>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</si>
  <si>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</si>
  <si>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</si>
  <si>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</si>
  <si>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</si>
  <si>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</si>
  <si>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</si>
  <si>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</si>
  <si>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</si>
  <si>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</si>
  <si>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</si>
  <si>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</si>
  <si>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</si>
  <si>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</si>
  <si>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</si>
  <si>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</si>
  <si>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</si>
  <si>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</si>
  <si>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</si>
  <si>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</si>
  <si>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</si>
  <si>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</si>
  <si>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</si>
  <si>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</si>
  <si>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</si>
  <si>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</si>
  <si>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</si>
  <si>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</si>
  <si>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</si>
  <si>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</si>
  <si>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</si>
  <si>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</si>
  <si>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</si>
  <si>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</si>
  <si>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</si>
  <si>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</si>
  <si>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</si>
  <si>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</si>
  <si>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</si>
  <si>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</si>
  <si>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</si>
  <si>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</si>
  <si>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</si>
  <si>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</si>
  <si>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</si>
  <si>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</si>
  <si>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</si>
  <si>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</si>
  <si>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</si>
  <si>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</si>
  <si>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</si>
  <si>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</si>
  <si>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</si>
  <si>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</si>
  <si>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</si>
  <si>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</si>
  <si>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</si>
  <si>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</si>
  <si>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</si>
  <si>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</si>
  <si>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</si>
  <si>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</si>
  <si>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</si>
  <si>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</si>
  <si>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</si>
  <si>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</si>
  <si>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</si>
  <si>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</si>
  <si>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</si>
  <si>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</si>
  <si>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</si>
  <si>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</si>
  <si>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</si>
  <si>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</si>
  <si>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</si>
  <si>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</si>
  <si>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</si>
  <si>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</si>
  <si>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</si>
  <si>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</si>
  <si>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</si>
  <si>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</si>
  <si>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</si>
  <si>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</si>
  <si>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</si>
  <si>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</si>
  <si>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</si>
  <si>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</si>
  <si>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</si>
  <si>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</si>
  <si>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</si>
  <si>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</si>
  <si>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</si>
  <si>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</si>
  <si>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</si>
  <si>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</si>
  <si>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</si>
  <si>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</si>
  <si>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</si>
  <si>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</si>
  <si>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</si>
  <si>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</si>
  <si>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</si>
  <si>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</si>
  <si>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</si>
  <si>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</si>
  <si>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</si>
  <si>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</si>
  <si>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</si>
  <si>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</si>
  <si>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</si>
  <si>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</si>
  <si>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</si>
  <si>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</si>
  <si>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</si>
  <si>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</si>
  <si>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</si>
  <si>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</si>
  <si>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</si>
  <si>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</si>
  <si>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</si>
  <si>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</si>
  <si>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</si>
  <si>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</si>
  <si>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</si>
  <si>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</si>
  <si>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</si>
  <si>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</si>
  <si>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</si>
  <si>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</si>
  <si>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</si>
  <si>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</si>
  <si>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</si>
  <si>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</si>
  <si>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</si>
  <si>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</si>
  <si>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</si>
  <si>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</si>
  <si>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</si>
  <si>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</si>
  <si>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</si>
  <si>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</si>
  <si>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</si>
  <si>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</si>
  <si>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</si>
  <si>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</si>
  <si>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</si>
  <si>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</si>
  <si>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</si>
  <si>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</si>
  <si>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</si>
  <si>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</si>
  <si>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</si>
  <si>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</si>
  <si>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</si>
  <si>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</si>
  <si>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</si>
  <si>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</si>
  <si>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</si>
  <si>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</si>
  <si>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</si>
  <si>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</si>
  <si>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</si>
  <si>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</si>
  <si>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</si>
  <si>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</si>
  <si>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</si>
  <si>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</si>
  <si>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</si>
  <si>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</si>
  <si>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</si>
  <si>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</si>
  <si>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</si>
  <si>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</si>
  <si>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</si>
  <si>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</si>
  <si>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</si>
  <si>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</si>
  <si>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</si>
  <si>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</si>
  <si>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</si>
  <si>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</si>
  <si>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</si>
  <si>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</si>
  <si>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</si>
  <si>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</si>
  <si>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</si>
  <si>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</si>
  <si>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</si>
  <si>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</si>
  <si>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</si>
  <si>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</si>
  <si>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</si>
  <si>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</si>
  <si>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</si>
  <si>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</si>
  <si>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</si>
  <si>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</si>
  <si>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</si>
  <si>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</si>
  <si>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</si>
  <si>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</si>
  <si>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</si>
  <si>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</si>
  <si>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</si>
  <si>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</si>
  <si>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</si>
  <si>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</si>
  <si>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</si>
  <si>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</si>
  <si>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</si>
  <si>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</si>
  <si>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</si>
  <si>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</si>
  <si>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</si>
  <si>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</si>
  <si>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</si>
  <si>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</si>
  <si>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</si>
  <si>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</si>
  <si>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</si>
  <si>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</si>
  <si>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</si>
  <si>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</si>
  <si>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</si>
  <si>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</si>
  <si>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</si>
  <si>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</si>
  <si>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</si>
  <si>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</si>
  <si>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</si>
  <si>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</si>
  <si>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</si>
  <si>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</si>
  <si>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</si>
  <si>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</si>
  <si>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</si>
  <si>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</si>
  <si>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</si>
  <si>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</si>
  <si>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</si>
  <si>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</si>
  <si>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</si>
  <si>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</si>
  <si>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</si>
  <si>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</si>
  <si>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</si>
  <si>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</si>
  <si>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</si>
  <si>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</si>
  <si>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</si>
  <si>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</si>
  <si>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</si>
  <si>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</si>
  <si>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</si>
  <si>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</si>
  <si>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</si>
  <si>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</si>
  <si>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</si>
  <si>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</si>
  <si>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</si>
  <si>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</si>
  <si>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</si>
  <si>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</si>
  <si>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</si>
  <si>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</si>
  <si>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</si>
  <si>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</si>
  <si>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</si>
  <si>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</si>
  <si>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</si>
  <si>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</si>
  <si>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</si>
  <si>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</si>
  <si>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</si>
  <si>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</si>
  <si>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</si>
  <si>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</si>
  <si>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</si>
  <si>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</si>
  <si>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</si>
  <si>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</si>
  <si>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</si>
  <si>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</si>
  <si>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</si>
  <si>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</si>
  <si>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</si>
  <si>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</si>
  <si>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</si>
  <si>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</si>
  <si>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</si>
  <si>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</si>
  <si>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</si>
  <si>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</si>
  <si>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</si>
  <si>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</si>
  <si>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</si>
  <si>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</si>
  <si>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</si>
  <si>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</si>
  <si>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</si>
  <si>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</si>
  <si>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</si>
  <si>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</si>
  <si>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</si>
  <si>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</si>
  <si>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</si>
  <si>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</si>
  <si>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</si>
  <si>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</si>
  <si>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</si>
  <si>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</si>
  <si>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</si>
  <si>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</si>
  <si>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</si>
  <si>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</si>
  <si>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</si>
  <si>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</si>
  <si>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</si>
  <si>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</si>
  <si>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</si>
  <si>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</si>
  <si>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</si>
  <si>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</si>
  <si>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</si>
  <si>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</si>
  <si>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</si>
  <si>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</si>
  <si>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</si>
  <si>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</si>
  <si>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</si>
  <si>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</si>
  <si>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</si>
  <si>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</si>
  <si>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</si>
  <si>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</si>
  <si>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</si>
  <si>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</si>
  <si>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</si>
  <si>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</si>
  <si>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</si>
  <si>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</si>
  <si>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</si>
  <si>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</si>
  <si>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</si>
  <si>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</si>
  <si>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</si>
  <si>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</si>
  <si>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</si>
  <si>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</si>
  <si>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</si>
  <si>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</si>
  <si>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</si>
  <si>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</si>
  <si>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</si>
  <si>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</si>
  <si>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</si>
  <si>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</si>
  <si>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</si>
  <si>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</si>
  <si>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</si>
  <si>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</si>
  <si>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</si>
  <si>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</si>
  <si>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</si>
  <si>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</si>
  <si>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</si>
  <si>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</si>
  <si>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</si>
  <si>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</si>
  <si>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</si>
  <si>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</si>
  <si>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</si>
  <si>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</si>
  <si>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</si>
  <si>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</si>
  <si>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</si>
  <si>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</si>
  <si>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</si>
  <si>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</si>
  <si>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</si>
  <si>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</si>
  <si>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</si>
  <si>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</si>
  <si>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</si>
  <si>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</si>
  <si>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</si>
  <si>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</si>
  <si>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</si>
  <si>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</si>
  <si>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</si>
  <si>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</si>
  <si>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</si>
  <si>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</si>
  <si>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</si>
  <si>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</si>
  <si>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</si>
  <si>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</si>
  <si>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</si>
  <si>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</si>
  <si>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</si>
  <si>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</si>
  <si>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</si>
  <si>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</si>
  <si>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</si>
  <si>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</si>
  <si>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</si>
  <si>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</si>
  <si>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</si>
  <si>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</si>
  <si>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</si>
  <si>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</si>
  <si>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</si>
  <si>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</si>
  <si>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</si>
  <si>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</si>
  <si>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</si>
  <si>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</si>
  <si>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</si>
  <si>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</si>
  <si>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</si>
  <si>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</si>
  <si>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</si>
  <si>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</si>
  <si>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</si>
  <si>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</si>
  <si>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</si>
  <si>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</si>
  <si>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</si>
  <si>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</si>
  <si>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</si>
  <si>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</si>
  <si>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</si>
  <si>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</si>
  <si>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</si>
  <si>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</si>
  <si>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</si>
  <si>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</si>
  <si>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</si>
  <si>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</si>
  <si>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</si>
  <si>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</si>
  <si>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</si>
  <si>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</si>
  <si>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</si>
  <si>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</si>
  <si>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</si>
  <si>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</si>
  <si>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</si>
  <si>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</si>
  <si>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</si>
  <si>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</si>
  <si>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</si>
  <si>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</si>
  <si>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</si>
  <si>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</si>
  <si>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</si>
  <si>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</si>
  <si>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</si>
  <si>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</si>
  <si>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</si>
  <si>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</si>
  <si>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</si>
  <si>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</si>
  <si>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</si>
  <si>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</si>
  <si>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</si>
  <si>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</si>
  <si>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</si>
  <si>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</si>
  <si>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</si>
  <si>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</si>
  <si>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</si>
  <si>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</si>
  <si>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</si>
  <si>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</si>
  <si>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</si>
  <si>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</si>
  <si>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</si>
  <si>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</si>
  <si>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</si>
  <si>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</si>
  <si>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</si>
  <si>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</si>
  <si>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</si>
  <si>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</si>
  <si>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</si>
  <si>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</si>
  <si>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</si>
  <si>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</si>
  <si>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</si>
  <si>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</si>
  <si>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</si>
  <si>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</si>
  <si>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</si>
  <si>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</si>
  <si>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</si>
  <si>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</si>
  <si>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</si>
  <si>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</si>
  <si>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</si>
  <si>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</si>
  <si>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</si>
  <si>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</si>
  <si>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</si>
  <si>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</si>
  <si>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</si>
  <si>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</si>
  <si>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</si>
  <si>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</si>
  <si>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</si>
  <si>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</si>
  <si>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</si>
  <si>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</si>
  <si>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</si>
  <si>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</si>
  <si>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</si>
  <si>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</si>
  <si>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</si>
  <si>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</si>
  <si>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</si>
  <si>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</si>
  <si>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</si>
  <si>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</si>
  <si>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</si>
  <si>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</si>
  <si>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</si>
  <si>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</si>
  <si>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</si>
  <si>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</si>
  <si>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</si>
  <si>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</si>
  <si>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</si>
  <si>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</si>
  <si>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</si>
  <si>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</si>
  <si>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</si>
  <si>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</si>
  <si>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</si>
  <si>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</si>
  <si>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</si>
  <si>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</si>
  <si>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</si>
  <si>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</si>
  <si>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</si>
  <si>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</si>
  <si>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</si>
  <si>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</si>
  <si>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</si>
  <si>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</si>
  <si>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</si>
  <si>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</si>
  <si>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</si>
  <si>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</si>
  <si>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</si>
  <si>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</si>
  <si>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</si>
  <si>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</si>
  <si>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</si>
  <si>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</si>
  <si>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</si>
  <si>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</si>
  <si>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</si>
  <si>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</si>
  <si>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</si>
  <si>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</si>
  <si>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</si>
  <si>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</si>
  <si>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</si>
  <si>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</si>
  <si>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</si>
  <si>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</si>
  <si>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</si>
  <si>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</si>
  <si>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</si>
  <si>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</si>
  <si>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</si>
  <si>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</si>
  <si>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</si>
  <si>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</si>
  <si>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</si>
  <si>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</si>
  <si>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</si>
  <si>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</si>
  <si>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</si>
  <si>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</si>
  <si>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</si>
  <si>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</si>
  <si>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</si>
  <si>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</si>
  <si>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</si>
  <si>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</si>
  <si>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</si>
  <si>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</si>
  <si>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</si>
  <si>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</si>
  <si>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</si>
  <si>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</si>
  <si>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</si>
  <si>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</si>
  <si>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</si>
  <si>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</si>
  <si>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</si>
  <si>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</si>
  <si>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</si>
  <si>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</si>
  <si>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</si>
  <si>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</si>
  <si>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</si>
  <si>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</si>
  <si>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</si>
  <si>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</si>
  <si>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</si>
  <si>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</si>
  <si>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</si>
  <si>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</si>
  <si>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</si>
  <si>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</si>
  <si>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</si>
  <si>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</si>
  <si>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</si>
  <si>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</si>
  <si>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</si>
  <si>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</si>
  <si>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</si>
  <si>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</si>
  <si>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</si>
  <si>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</si>
  <si>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</si>
  <si>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</si>
  <si>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</si>
  <si>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</si>
  <si>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</si>
  <si>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</si>
  <si>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</si>
  <si>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</si>
  <si>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</si>
  <si>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</si>
  <si>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</si>
  <si>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</si>
  <si>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</si>
  <si>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</si>
  <si>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</si>
  <si>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</si>
  <si>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</si>
  <si>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</si>
  <si>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</si>
  <si>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</si>
  <si>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</si>
  <si>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</si>
  <si>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</si>
  <si>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</si>
  <si>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</si>
  <si>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</si>
  <si>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</si>
  <si>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</si>
  <si>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</si>
  <si>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</si>
  <si>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</si>
  <si>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</si>
  <si>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</si>
  <si>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</si>
  <si>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</si>
  <si>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</si>
  <si>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</si>
  <si>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</si>
  <si>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</si>
  <si>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</si>
  <si>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</si>
  <si>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</si>
  <si>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</si>
  <si>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</si>
  <si>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</si>
  <si>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</si>
  <si>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</si>
  <si>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</si>
  <si>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</si>
  <si>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</si>
  <si>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</si>
  <si>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130 min</t>
  </si>
  <si>
    <t>PCM-20251203-00000404</t>
  </si>
  <si>
    <t>access issue, site located at militry base, team try to access at 9 AM</t>
  </si>
  <si>
    <t xml:space="preserve"> PCM-20250215-00000830 </t>
  </si>
  <si>
    <t>LTE site still down and  site located in aramco area access issue need special permission</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</si>
  <si>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</si>
  <si>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</si>
  <si>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</si>
  <si>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</si>
  <si>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</si>
  <si>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</si>
  <si>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</si>
  <si>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</si>
  <si>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</si>
  <si>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</si>
  <si>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PCM-20251203-00000353</t>
  </si>
  <si>
    <t>EM team visited site and found SCECO power down and no parking free and SCECO Complain regitered (30064989608)</t>
  </si>
  <si>
    <t>PCM-20251203-00000425</t>
  </si>
  <si>
    <t>EM team on the way: ETA 35 min</t>
  </si>
  <si>
    <t>PCM-20251203-00000442</t>
  </si>
  <si>
    <t>`</t>
  </si>
  <si>
    <t>PCM-20251203-00000458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</si>
</sst>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5" dataDxfId="154" headerRowBorderDxfId="152" tableBorderDxfId="153" totalsRowBorderDxfId="151">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7" totalsRowShown="0" headerRowDxfId="46" dataDxfId="45" headerRowBorderDxfId="43" tableBorderDxfId="44" totalsRowBorderDxfId="42">
  <autoFilter ref="A1:L2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29" dataDxfId="28" headerRowBorderDxfId="26" tableBorderDxfId="27">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3" totalsRowShown="0" headerRowDxfId="13" tableBorderDxfId="12">
  <autoFilter ref="A1:L45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331.31970659721992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45994.268132291669</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45994.268132291669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45994.268132291669</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45994.268132291669</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45994.268132291669</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45994.268132291669</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45994.268132291669</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45994.268132291669</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45994.268132291669</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45994.268132291669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45994.268132291669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45994.268132291669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45994.268132291669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45994.268132291669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45994.268132291669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45994.268132291669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45994.268132291669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45994.268132291669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45994.268132291669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45994.268132291669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45994.268132291669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45994.268132291669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45994.268132291669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45994.268132291669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45994.268132291669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45994.268132291669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45994.268132291669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45994.268132291669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45994.268132291669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45994.268132291669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45994.268132291669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45994.268132291669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45994.268132291669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45994.268132291669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45994.268132291669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45994.268132291669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45994.268132291669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45994.268132291669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45994.268132291669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45994.268132291669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45994.268132291669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45994.268132291669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45994.268132291669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45994.268132291669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45994.268132291669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45994.268132291669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45994.268132291669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45994.268132291669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45994.268132291669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45994.268132291669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45994.268132291669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45994.268132291669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45994.268132291669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45994.268132291669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45994.268132291669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45994.268132291669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45994.268132291669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45994.268132291669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45994.268132291669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45994.268132291669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45994.268132291669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45994.268132291669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45994.268132291669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45994.268132291669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45994.268132291669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45994.268132291669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45994.268132291669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45994.268132291669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45994.268132291669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45994.268132291669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45994.268132291669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45994.268132291669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45994.268132291669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45994.268132291669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45994.268132291669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45994.268132291669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45994.268132291669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45994.268132291669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45994.268132291669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45994.268132291669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45994.268132291669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45994.268132291669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45994.268132291669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45994.268132291669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45994.268132291669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45994.268132291669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45994.268132291669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45994.268132291669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45994.268132291669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45994.268132291669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45994.268132291669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45994.268132291669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45994.268132291669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45994.268132291669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45994.268132291669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45994.268132291669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45994.268132291669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45994.268132291669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45994.268132291669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45994.268132291669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45994.268132291669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45994.268132291669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45994.268132291669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45994.268132291669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45994.268132291669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45994.268132291669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45994.268132291669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45994.268132291669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45994.268132291669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45994.268132291669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45994.268132291669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45994.268132291669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45994.268132291669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45994.268132291669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45994.268132291669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45994.268132291669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45994.268132291669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45994.268132291669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45994.268132291669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45994.268132291669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45994.268132291669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45994.268132291669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45994.268132291669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45994.268132291669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45994.268132291669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45994.268132291669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45994.268132291669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45994.268132291669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45994.268132291669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45994.268132291669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45994.268132291669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45994.268132291669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45994.268132291669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45994.268132291669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45994.268132291669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45994.268132291669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45994.268132291669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45994.268132291669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45994.268132291669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45994.268132291669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45994.268132291669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45994.268132291669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45994.268132291669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45994.268132291669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45994.268132291669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45994.268132291669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45994.268132291669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45994.268132291669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45994.268132291669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45994.268132291669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45994.268132291669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45994.268132291669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45994.268132291669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45994.268132291669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45994.268132291669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45994.268132291669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45994.268132291669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45994.268132291669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45994.268132291669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45994.268132291669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45994.268132291669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45994.268132291669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45994.268132291669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45994.268132291669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45994.268132291669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45994.268132291669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45994.268132291669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45994.268132291669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45994.268132291669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45994.268132291669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45994.268132291669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45994.268132291669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45994.268132291669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45994.268132291669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45994.268132291669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45994.268132291669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45994.268132291669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45994.268132291669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45994.268132291669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45994.268132291669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45994.268132291669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45994.268132291669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45994.268132291669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45994.268132291669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45994.268132291669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45994.268132291669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45994.268132291669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45994.268132291669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45994.268132291669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45994.268132291669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45994.268132291669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45994.268132291669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45994.268132291669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45994.268132291669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45994.268132291669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45994.268132291669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45994.268132291669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45994.268132291669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45994.268132291669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45994.268132291669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45994.268132291669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45994.268132291669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45994.268132291669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45994.268132291669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45994.268132291669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45994.268132291669</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2A90BE28-EB7F-4FF6-A9AE-A73B1C4D4888}"/>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169.26829467593052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9.8807136574105243</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58" t="s">
        <v>38875</v>
      </c>
      <c r="E5" s="81" t="s">
        <v>39106</v>
      </c>
      <c r="F5" s="100">
        <v>45993.964467592596</v>
      </c>
      <c r="G5" s="101">
        <f ca="1">IFERROR(NOW()-F5,"-")</f>
        <v>0.30366504629637348</v>
      </c>
      <c r="H5" s="100">
        <v>45993.951967592591</v>
      </c>
      <c r="I5" s="18" t="str">
        <f>IFERROR(VLOOKUP(D5,DB!A:F,6,0),"")</f>
        <v>Power cube</v>
      </c>
      <c r="J5" s="18" t="str">
        <f>IFERROR(VLOOKUP(D5,DB!A:G,7,0),"")</f>
        <v>In progress+No BB Design</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45994.268132638892</v>
      </c>
      <c r="H6" s="7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45994.268132638892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45994.268132638892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45994.268132638892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45994.268132638892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45994.268132638892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45994.268132638892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45994.268132638892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45994.268132638892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45994.268132638892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45994.268132638892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45994.268132638892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45994.268132638892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45994.268132638892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45994.268132638892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45994.268132638892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45994.268132638892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45994.268132638892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45994.268132638892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45994.268132638892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45994.268132638892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45994.268132638892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45994.268132638892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45994.268132638892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45994.268132638892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45994.268132638892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45994.268132638892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45994.268132638892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45994.268132638892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45994.268132638892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45994.268132638892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45994.268132638892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45994.268132638892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45994.268132638892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45994.268132638892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45994.268132638892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45994.268132638892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sheetData>
  <dataValidations count="2">
    <dataValidation allowBlank="1" showInputMessage="1" showErrorMessage="1" sqref="E1" xr:uid="{4D935161-CDD3-4592-B877-3FB59C99E142}"/>
    <dataValidation type="list" allowBlank="1" showInputMessage="1" showErrorMessage="1" sqref="E3:E5 E6: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39194</v>
      </c>
      <c r="B2" s="58" t="str">
        <f>IFERROR(VLOOKUP(D2,DB!A:K,11,0),"")</f>
        <v>R3</v>
      </c>
      <c r="C2" s="18">
        <v>1</v>
      </c>
      <c r="D2" s="18" t="s">
        <v>11115</v>
      </c>
      <c r="E2" s="18" t="s">
        <v>39106</v>
      </c>
      <c r="F2" s="20">
        <v>45994.276666666665</v>
      </c>
      <c r="G2" s="21">
        <f t="shared" ref="G2:G22" ca="1" si="0">IFERROR(NOW()-F2,"-")</f>
        <v>-8.5340277728391811E-3</v>
      </c>
      <c r="H2" s="22">
        <v>45994.271249999998</v>
      </c>
      <c r="I2" s="19" t="str">
        <f>IFERROR(VLOOKUP(D2,DB!A:F,6,0),"")</f>
        <v>SCECO</v>
      </c>
      <c r="J2" s="18" t="str">
        <f>IFERROR(VLOOKUP(D2,DB!A:G,7,0),"")</f>
        <v>Dead</v>
      </c>
      <c r="K2" s="42" t="s">
        <v>39195</v>
      </c>
      <c r="L2" s="23" t="str">
        <f>IFERROR(VLOOKUP(D2,DB!A:I,9,0),"")</f>
        <v>Latis</v>
      </c>
    </row>
    <row r="3" spans="1:13" ht="15" customHeight="1">
      <c r="A3" s="19"/>
      <c r="B3" s="58" t="str">
        <f>IFERROR(VLOOKUP(D3,DB!A:K,11,0),"")</f>
        <v/>
      </c>
      <c r="C3" s="18"/>
      <c r="D3" s="18"/>
      <c r="E3" s="18"/>
      <c r="F3" s="20"/>
      <c r="G3" s="21">
        <f t="shared" ca="1" si="0"/>
        <v>45994.268132638892</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45994.268132638892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45994.268132638892</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45994.268132638892</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45994.268132638892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45994.268132638892</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45994.268132638892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45994.268132638892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45994.268132638892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45994.268132638892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45994.268132638892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45994.268132638892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45994.268132638892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45994.268132638892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45994.268132638892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45994.268132638892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45994.268132638892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45994.268132638892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45994.268132638892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45994.268132638892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45994.268132638892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45994.268132638892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45994.268132638892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45994.268132638892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45994.268132638892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45994.268132638892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45994.268132638892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45994.268132638892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45994.268132638892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45994.268132638892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45994.268132638892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45994.268132638892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45994.268132638892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45994.268132638892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45994.268132638892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45994.268132638892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45994.268132638892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45994.268132638892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45994.268132638892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45994.268132638892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45994.268132638892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45994.268132638892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45994.268132638892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45994.268132638892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45994.268132638892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45994.268132638892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45994.268132638892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45994.268132638892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45994.268132638892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45994.268132638892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45994.268132638892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45994.268132638892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45994.268132638892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45994.268132638892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45994.268132638892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45994.268132638892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45994.268132638892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45994.268132638892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45994.268132638892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45994.268132638892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45994.268132638892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45994.268132638892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45994.268132638892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45994.268132638892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45994.268132638892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45994.268132638892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45994.268132638892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45994.268132638892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45994.268132638892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45994.268132638892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45994.268132638892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45994.268132638892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45994.268132638892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45994.268132638892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45994.268132638892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45994.268132638892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45994.268132638892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45994.268132638892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45994.268132638892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45994.268132638892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45994.268132638892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45994.268132638892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45994.268132638892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45994.268132638892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45994.268132638892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45994.268132638892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45994.268132638892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45994.268132638892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45994.268132638892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45994.268132638892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45994.268132638892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45994.268132638892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45994.268132638892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45994.268132638892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45994.268132638892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45994.268132638892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45994.268132638892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45994.268132638892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45994.268132638892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45994.268132638892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45994.268132638892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45994.268132638892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45994.268132638892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45994.268132638892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45994.268132638892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45994.268132638892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45994.268132638892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45994.268132638892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45994.268132638892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45994.268132638892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45994.268132638892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45994.268132638892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45994.268132638892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45994.268132638892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45994.268132638892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45994.268132638892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45994.268132638892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45994.268132638892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45994.268132638892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45994.268132638892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45994.268132638892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45994.268132638892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45994.268132638892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45994.268132638892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45994.268132638892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45994.268132638892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45994.268132638892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45994.268132638892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45994.268132638892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45994.268132638892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45994.268132638892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45994.268132638892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45994.268132638892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45994.268132638892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45994.268132638892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45994.268132638892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45994.268132638892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45994.268132638892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45994.268132638892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45994.268132638892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45994.268132638892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45994.268132638892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45994.268132638892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45994.268132638892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45994.268132638892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45994.268132638892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45994.268132638892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45994.268132638892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45994.268132638892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45994.268132638892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45994.268132638892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45994.268132638892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45994.268132638892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45994.268132638892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45994.268132638892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45994.268132638892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45994.268132638892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45994.268132638892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45994.268132638892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45994.268132638892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45994.268132638892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45994.268132638892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45994.268132638892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45994.268132638892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45994.268132638892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45994.268132638892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45994.268132638892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45994.268132638892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45994.268132638892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45994.268132638892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45994.268132638892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45994.268132638892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45994.268132638892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45994.268132638892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45994.268132638892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45994.268132638892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45994.268132638892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45994.268132638892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45994.268132638892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45994.268132638892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45994.268132638892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45994.268132638892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45994.268132638892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45994.268132638892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45994.268132638892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45994.268132638892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45994.268132638892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45994.268132638892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45994.268132638892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45994.268132638892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45994.268132638892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45994.268132638892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45994.268132638892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45994.268132638892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45994.268132638892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45994.268132638892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45994.268132638892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45994.268132638892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45994.268132638892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45994.268132638892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45994.268132638892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45994.268132638892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45994.268132638892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45994.268132638892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45994.268132638892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45994.268132638892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45994.268132638892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45994.268132638892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45994.268132638892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45994.268132638892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45994.268132638892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45994.268132638892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45994.268132638892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45994.268132638892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45994.268132638892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45994.268132638892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45994.268132638892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45994.268132638892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45994.268132638892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45994.268132638892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45994.268132638892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45994.268132638892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45994.268132638892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45994.268132638892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45994.268132638892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45994.268132638892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45994.268132638892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45994.268132638892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45994.268132638892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45994.268132638892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45994.268132638892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45994.268132638892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45994.268132638892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45994.268132638892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45994.268132638892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45994.268132638892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45994.268132638892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45994.268132638892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45994.268132638892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45994.268132638892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45994.268132638892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45994.268132638892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45994.268132638892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45994.268132638892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45994.268132638892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45994.268132638892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45994.268132638892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45994.268132638892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45994.268132638892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45994.268132638892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45994.268132638892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45994.268132638892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45994.268132638892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45994.268132638892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45994.268132638892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45994.268132638892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45994.268132638892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45994.268132638892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45994.268132638892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45994.268132638892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45994.268132638892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45994.268132638892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45994.268132638892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45994.268132638892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45994.268132638892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45994.268132638892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45994.268132638892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45994.268132638892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45994.268132870369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45994.268132870369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45994.268132870369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45994.268132870369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45994.268132870369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45994.268132870369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45994.268132870369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45994.268132870369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45994.268132870369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45994.268132870369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45994.268132870369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45994.268132870369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45994.268132870369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45994.268132870369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45994.268132870369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45994.268132870369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45994.268132870369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45994.268132870369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45994.268132870369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45994.268132870369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45994.268132870369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45994.268132870369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45994.268132870369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45994.268132870369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45994.268132870369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45994.268132870369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45994.268132870369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45994.268132870369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45994.268132870369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45994.268132870369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45994.268132870369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45994.268132870369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45994.268132870369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45994.268132870369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45994.268132870369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45994.268132870369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45994.268132870369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45994.268132870369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45994.268132870369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45994.268132870369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45994.268132870369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45994.268132870369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45994.268132870369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45994.268132870369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45994.268132870369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45994.268132870369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45994.268132870369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45994.268132870369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45994.268132870369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45994.268132870369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45994.268132870369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45994.268132870369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45994.268132870369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45994.268132870369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45994.268132870369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45994.268132870369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45994.268132870369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45994.268132870369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45994.268132870369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45994.268132870369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45994.268132870369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45994.268132870369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45994.268132870369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45994.268132870369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45994.268132870369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45994.268132870369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45994.268132870369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45994.268132870369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45994.268132870369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45994.268132870369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45994.268132870369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45994.268132870369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45994.268132870369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45994.268132870369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45994.268132870369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45994.268132870369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45994.268132870369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45994.268132870369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45994.268132870369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45994.268132870369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45994.268132870369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45994.268132870369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45994.268132870369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45994.268132870369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45994.268132870369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45994.268132870369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45994.268132870369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45994.268132870369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45994.268132870369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45994.268132870369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45994.268132870369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45994.268132870369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45994.268132870369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45994.268132870369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45994.268132870369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45994.268132870369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45994.268132870369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45994.268132870369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45994.268132870369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45994.268132870369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45994.268132870369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45994.268132870369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45994.268132870369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45994.268132870369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45994.268132870369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45994.268132870369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45994.268132870369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45994.268132870369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45994.268132870369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45994.268132870369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45994.268132870369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45994.268132870369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45994.268132870369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45994.268132870369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45994.268132870369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45994.268132870369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45994.268132870369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45994.268132870369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45994.268132870369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45994.268132870369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45994.268132870369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45994.268132870369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45994.268132870369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45994.268132870369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45994.268132870369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45994.268132870369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45994.268132870369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45994.268132870369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45994.268132870369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45994.268132870369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45994.268132870369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45994.268132870369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45994.268132870369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45994.268132870369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45994.268132870369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45994.268132870369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45994.268132870369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45994.268132870369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45994.268132870369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45994.268132870369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45994.268132870369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45994.268132870369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45994.268132870369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45994.268132870369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45994.268132870369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45994.268132870369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45994.268132870369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45994.268132870369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45994.268132870369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45994.268132870369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45994.268132870369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45994.268132870369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45994.268132870369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45994.268132870369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45994.268132870369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45994.268132870369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45994.268132870369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45994.268132870369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45994.268132870369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45994.268132870369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45994.268132870369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45994.268132870369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45994.268132870369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45994.268132870369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45994.268132870369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45994.268132870369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45994.268132870369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45994.268132870369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45994.268132870369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45994.268132870369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45994.268132870369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45994.268132870369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45994.268132870369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45994.268132870369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45994.268132870369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45994.268132870369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45994.268132870369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45994.268132870369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45994.268132870369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45994.268132870369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45994.268132870369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45994.268132870369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45994.268132870369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45994.268132870369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45994.268132870369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45994.268132870369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45994.268132870369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45994.268132870369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45994.268132870369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45994.268132870369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45994.268132870369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45994.268132870369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45994.268132870369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45994.268132870369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45994.268132870369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45994.268132870369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45994.268132870369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45994.268132870369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45994.268132870369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45994.268132870369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45994.268132870369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45994.268132870369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45994.268132870369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45994.268132870369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45994.268132870369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45994.268132870369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45994.268132870369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45994.268132870369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45994.268132870369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45994.268132870369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45994.268132870369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45994.268132870369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45994.268132870369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45994.268132870369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45994.268132870369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45994.268132870369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45994.268132870369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45994.268132870369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45994.268132870369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45994.268132870369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45994.268132870369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45994.268132870369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45994.268132870369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45994.268132870369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45994.268132870369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45994.268132870369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45994.268132870369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45994.268132870369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45994.268132870369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45994.268132870369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45994.268132870369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45994.268132870369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45994.268132870369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45994.268132870369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45994.268132870369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45994.268132870369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45994.268132870369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45994.268132870369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45994.268132870369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45994.268132870369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45994.268132870369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45994.268132870369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45994.268132870369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45994.268132870369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45994.268132870369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45994.268132870369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45994.268132870369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45994.268132870369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45994.268132870369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45994.268132870369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45994.268132870369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45994.268132870369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45994.268132870369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45994.268132870369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45994.268132870369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45994.268132870369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45994.268132870369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45994.268132870369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45994.268132870369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45994.268132870369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45994.268132870369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45994.268132870369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45994.268132870369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45994.268132870369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45994.268132870369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45994.268132870369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45994.268132870369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45994.268132870369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45994.268132870369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45994.268132870369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45994.268132870369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45994.268132870369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45994.268132870369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45994.268132870369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45994.268132870369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45994.268132870369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45994.268132870369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45994.268132870369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45994.268132870369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45994.268132870369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45994.268132870369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45994.268132870369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45994.268132870369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45994.268132870369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45994.268132870369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45994.268132870369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45994.268132870369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45994.268132870369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45994.268132870369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45994.268132870369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45994.268132870369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45994.268132870369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45994.268132870369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45994.268132870369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45994.268132870369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45994.268132870369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45994.268132870369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45994.268132870369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45994.268132870369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45994.268132870369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45994.268132870369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45994.268132870369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45994.268132870369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45994.268132870369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45994.268132870369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45994.268132870369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45994.268132870369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45994.268132870369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45994.268132870369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45994.268132870369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45994.268132870369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45994.268132870369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45994.268132870369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45994.268132870369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45994.268132870369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45994.268132870369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45994.268132870369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45994.268132870369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45994.268132870369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45994.268132870369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45994.268132870369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45994.268132870369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45994.268132870369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45994.268132870369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45994.268132870369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45994.268132870369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45994.268132870369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45994.268132870369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45994.268132870369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45994.268132870369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45994.268132870369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45994.268132870369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45994.268132870369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45994.268132870369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45994.268132870369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45994.268132870369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45994.268132870369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45994.268132870369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45994.268132870369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45994.268132870369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45994.268132870369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45994.268132870369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45994.268132870369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45994.268132870369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45994.268132870369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45994.268132870369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45994.268132870369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45994.268132870369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45994.268132870369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45994.268132870369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45994.268132870369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45994.268132870369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45994.268132870369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45994.268132870369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45994.268132870369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45994.268132870369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45994.268132870369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45994.268132870369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45994.268132870369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45994.268132870369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45994.268132870369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45994.268132870369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45994.268132870369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45994.268132870369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45994.268132870369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45994.268132870369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45994.268132870369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45994.268132870369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45994.268132870369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45994.268132870369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45994.268132870369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45994.268132870369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45994.268132870369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45994.268132870369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45994.268132870369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45994.268132870369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45994.268132870369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45994.268132870369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45994.268132870369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45994.268132870369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45994.268132870369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45994.268132870369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45994.268132870369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45994.268132870369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45994.268132870369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45994.268132870369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45994.268132870369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45994.268132870369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45994.268132870369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45994.268132870369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45994.268132870369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45994.268132870369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45994.268132870369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45994.268132870369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45994.268132870369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45994.268132870369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45994.268132870369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45994.268132870369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45994.268132870369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45994.268132870369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45994.268132870369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45994.268132870369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45994.268132870369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45994.268132870369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45994.268132870369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45994.268132870369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45994.268132870369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45994.268132870369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45994.268132870369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45994.268132870369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45994.268132870369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45994.268132870369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45994.268132870369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45994.268132870369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45994.268132870369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45994.268132870369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45994.268132870369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45994.268132870369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45994.268132870369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45994.268132870369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45994.268132870369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45994.268132870369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45994.268132870369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45994.268132870369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45994.268132870369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45994.268132870369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45994.268132870369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45994.268132870369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45994.268132870369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45994.268132870369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45994.268132870369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45994.268132870369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45994.268132870369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45994.268132870369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45994.268132870369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45994.268132870369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45994.268132870369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45994.268132870369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45994.268132870369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45994.268132870369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45994.268132870369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45994.268132870369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45994.268132870369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45994.268132870369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45994.268132870369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45994.268132986108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45994.268132986108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45994.268132986108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45994.268132986108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45994.268132986108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45994.268132986108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45994.268132986108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45994.268132986108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45994.268132986108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45994.268132986108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45994.268132986108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45994.268132986108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45994.268132986108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45994.268132986108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45994.268132986108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45994.268132986108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45994.268132986108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45994.268132986108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45994.268132986108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45994.268132986108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45994.268132986108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45994.268132986108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45994.268132986108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45994.268132986108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45994.268132986108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45994.268132986108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45994.268132986108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45994.268132986108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45994.268132986108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45994.268132986108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45994.268132986108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45994.268132986108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45994.268132986108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45994.268132986108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45994.268132986108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45994.268132986108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45994.268132986108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45994.268132986108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45994.268132986108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45994.268132986108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45994.268132986108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45994.268132986108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45994.268132986108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45994.268132986108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45994.268132986108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45994.268132986108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45994.268132986108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45994.268132986108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45994.268132986108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45994.268132986108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45994.268132986108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45994.268132986108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45994.268132986108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45994.268132986108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45994.268132986108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45994.268132986108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45994.268132986108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45994.268132986108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45994.268132986108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45994.268132986108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45994.268132986108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45994.268132986108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45994.268132986108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45994.268132986108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45994.268132986108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45994.268132986108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45994.268132986108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45994.268132986108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45994.268132986108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45994.268132986108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45994.268132986108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45994.268132986108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45994.268132986108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45994.268132986108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45994.268132986108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45994.268132986108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45994.268132986108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45994.268132986108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45994.268132986108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45994.268132986108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45994.268132986108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45994.268132986108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45994.268132986108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45994.268132986108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45994.268132986108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45994.268132986108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45994.268132986108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45994.268132986108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45994.268132986108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45994.268132986108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45994.268132986108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45994.268132986108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45994.268132986108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45994.268132986108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45994.268132986108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45994.268132986108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45994.268132986108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45994.268132986108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45994.268132986108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45994.268132986108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45994.268132986108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45994.268132986108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45994.268132986108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45994.268132986108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45994.268132986108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45994.268132986108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45994.268132986108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45994.268132986108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45994.268132986108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45994.268132986108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45994.268132986108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45994.268132986108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45994.268132986108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45994.268132986108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45994.268132986108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45994.268132986108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45994.268132986108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45994.268132986108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45994.268132986108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45994.268132986108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45994.268132986108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45994.268132986108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45994.268132986108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45994.268132986108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45994.268132986108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45994.268132986108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45994.268132986108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45994.268132986108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45994.268132986108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45994.268132986108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45994.268132986108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45994.268132986108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45994.268132986108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45994.268132986108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45994.268132986108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45994.268132986108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45994.268132986108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45994.268132986108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45994.268132986108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45994.268132986108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45994.268132986108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45994.268132986108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45994.268132986108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45994.268132986108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45994.268132986108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45994.268132986108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45994.268132986108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45994.268132986108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45994.268132986108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45994.268132986108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45994.268132986108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45994.268132986108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45994.268132986108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45994.268132986108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45994.268132986108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45994.268132986108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45994.268132986108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45994.268132986108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45994.268132986108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45994.268132986108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45994.268132986108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45994.268132986108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45994.268132986108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45994.268132986108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45994.268132986108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45994.268132986108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45994.268132986108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45994.268132986108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45994.268132986108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45994.268132986108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45994.268132986108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45994.268132986108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45994.268132986108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45994.268132986108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45994.268132986108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45994.268132986108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45994.268132986108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45994.268132986108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45994.268132986108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45994.268132986108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45994.268132986108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45994.268132986108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45994.268132986108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45994.268132986108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45994.268132986108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45994.268132986108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45994.268132986108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45994.268132986108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45994.268132986108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45994.268132986108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45994.268132986108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45994.268132986108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45994.268132986108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45994.268132986108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45994.268132986108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45994.268132986108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45994.268132986108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45994.268132986108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45994.268132986108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45994.268132986108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45994.268132986108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45994.268132986108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45994.268132986108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45994.268132986108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45994.268132986108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45994.268132986108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45994.268132986108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45994.268132986108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45994.268132986108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45994.268132986108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45994.268132986108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45994.268132986108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45994.268132986108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45994.268132986108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45994.268132986108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45994.268132986108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45994.268132986108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45994.268132986108</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7"/>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290.78741504629579</v>
      </c>
      <c r="H2" s="92">
        <v>45703.474768518521</v>
      </c>
      <c r="I2" s="92" t="str">
        <f>IFERROR(VLOOKUP(D2,DB!A:F,6,0),"")</f>
        <v>SCECO</v>
      </c>
      <c r="J2" s="92" t="str">
        <f>IFERROR(VLOOKUP(D2,DB!A:G,7,0),"")</f>
        <v>Dead</v>
      </c>
      <c r="K2" s="94" t="s">
        <v>39197</v>
      </c>
      <c r="L2" s="88" t="str">
        <f>IFERROR(VLOOKUP(D2,DB!A:I,9,0),"")</f>
        <v>Latis</v>
      </c>
    </row>
    <row r="3" spans="1:16" ht="15" customHeight="1">
      <c r="A3" s="110" t="s">
        <v>39198</v>
      </c>
      <c r="B3" s="110" t="str">
        <f>IFERROR(VLOOKUP(D3,DB!A:K,11,0),"")</f>
        <v>R4</v>
      </c>
      <c r="C3" s="90">
        <v>1</v>
      </c>
      <c r="D3" s="88" t="s">
        <v>35680</v>
      </c>
      <c r="E3" s="91" t="s">
        <v>39106</v>
      </c>
      <c r="F3" s="92">
        <v>45993.988888888889</v>
      </c>
      <c r="G3" s="93">
        <f ca="1">IFERROR(NOW()-F3,"")</f>
        <v>0.2792434027796844</v>
      </c>
      <c r="H3" s="92">
        <v>45993.983101851853</v>
      </c>
      <c r="I3" s="110" t="str">
        <f>IFERROR(VLOOKUP(D3,DB!A:F,6,0),"")</f>
        <v>Generator-SG</v>
      </c>
      <c r="J3" s="110" t="str">
        <f>IFERROR(VLOOKUP(D3,DB!A:G,7,0),"")</f>
        <v>Good</v>
      </c>
      <c r="K3" s="94" t="s">
        <v>39199</v>
      </c>
      <c r="L3" s="88" t="str">
        <f>IFERROR(VLOOKUP(D3,DB!A:I,9,0),"")</f>
        <v>Latis</v>
      </c>
    </row>
    <row r="4" spans="1:16" ht="15" customHeight="1">
      <c r="A4" s="110"/>
      <c r="B4" s="110" t="str">
        <f>IFERROR(VLOOKUP(D4,DB!A:K,11,0),"")</f>
        <v/>
      </c>
      <c r="C4" s="90"/>
      <c r="D4" s="88"/>
      <c r="E4" s="91"/>
      <c r="F4" s="92"/>
      <c r="G4" s="93">
        <f ca="1">IFERROR(NOW()-F4,"")</f>
        <v>45994.268132291669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ca="1">IFERROR(NOW()-F5,"")</f>
        <v>45994.268132291669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ca="1">IFERROR(NOW()-F6,"")</f>
        <v>45994.268132291669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45994.268132291669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45994.268132291669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ref="G9:G53" ca="1" si="0">IFERROR(NOW()-F9,"")</f>
        <v>45994.268132523146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45994.268132523146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45994.268132523146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45994.268132523146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45994.268132523146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45994.268132523146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45994.268132523146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45994.268132523146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45994.268132523146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45994.268132523146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45994.268132523146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45994.268132523146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45994.268132523146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45994.268132523146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45994.268132523146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45994.268132523146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45994.268132523146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45994.268132523146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45994.268132523146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45994.268132638892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45994.268132638892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45994.268132638892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45994.268132638892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45994.268132638892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45994.268132638892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45994.268132638892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45994.268132638892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45994.268132638892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45994.268132638892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45994.268132638892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45994.268132638892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45994.268132638892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45994.268132638892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45994.268132638892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45994.268132638892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45994.268132638892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45994.268132638892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45994.268132638892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45994.268132638892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45994.268132638892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45994.268132638892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45994.268132638892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45994.268132638892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45994.268132638892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45994.268132638892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ref="G54:G117" ca="1" si="1">IFERROR(NOW()-F54,"")</f>
        <v>45994.268132638892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45994.268132638892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45994.268132638892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45994.268132638892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45994.268132638892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45994.268132638892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45994.268132638892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45994.268132638892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45994.268132638892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45994.268132638892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45994.268132638892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45994.268132638892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45994.268132638892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45994.268132638892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45994.268132638892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45994.268132638892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45994.268132638892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45994.268132638892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45994.268132638892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45994.268132638892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45994.268132638892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45994.268132638892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45994.268132638892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45994.268132638892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45994.268132638892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45994.268132638892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45994.268132638892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45994.268132638892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45994.268132638892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45994.268132638892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45994.268132638892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45994.268132638892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45994.268132638892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45994.268132638892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45994.268132638892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45994.268132638892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45994.268132638892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45994.268132638892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45994.268132638892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45994.268132638892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45994.268132638892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45994.268132638892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45994.268132638892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45994.268132638892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45994.268132638892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45994.268132638892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45994.268132638892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45994.268132638892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45994.268132638892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45994.268132638892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45994.268132638892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45994.268132638892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45994.268132638892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45994.268132638892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45994.268132638892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45994.268132638892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45994.268132638892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45994.268132638892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45994.268132638892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45994.268132638892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45994.268132638892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45994.268132638892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45994.268132638892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45994.268132638892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ref="G118:G181" ca="1" si="2">IFERROR(NOW()-F118,"")</f>
        <v>45994.268132638892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45994.268132638892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45994.268132638892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45994.268132638892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45994.268132638892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45994.268132638892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45994.268132638892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45994.268132638892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45994.268132638892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45994.268132638892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45994.268132638892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45994.268132638892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45994.268132638892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45994.268132638892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45994.268132638892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45994.268132638892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45994.268132638892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45994.268132638892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45994.268132638892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45994.268132638892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45994.268132638892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45994.268132638892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45994.268132638892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45994.268132638892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45994.268132638892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45994.268132638892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45994.268132638892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45994.268132638892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45994.268132638892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45994.268132638892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45994.268132638892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45994.268132638892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45994.268132638892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45994.268132638892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45994.268132638892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45994.268132638892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45994.268132638892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45994.268132638892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45994.268132638892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45994.268132638892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45994.268132638892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45994.268132638892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45994.268132638892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45994.268132638892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45994.268132638892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45994.268132638892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45994.268132638892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45994.268132638892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45994.268132638892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45994.268132638892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45994.268132638892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45994.268132638892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45994.268132638892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45994.268132638892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45994.268132638892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45994.268132638892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45994.268132638892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45994.268132638892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45994.268132638892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45994.268132638892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45994.268132638892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45994.268132638892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45994.268132638892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45994.268132638892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ref="G182:G227" ca="1" si="3">IFERROR(NOW()-F182,"")</f>
        <v>45994.268132638892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45994.268132638892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45994.268132638892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45994.268132638892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45994.268132638892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45994.268132638892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45994.268132638892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45994.268132638892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45994.268132638892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45994.268132638892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45994.268132638892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45994.268132638892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45994.268132638892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45994.268132638892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45994.268132638892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45994.268132638892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45994.268132638892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45994.268132638892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45994.268132638892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45994.268132638892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45994.268132638892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45994.268132638892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45994.268132638892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45994.268132638892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45994.268132638892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45994.268132638892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45994.268132638892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45994.268132638892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45994.268132638892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45994.268132638892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45994.268132638892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45994.268132638892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45994.268132638892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45994.268132638892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45994.268132638892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45994.268132638892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45994.268132638892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45994.268132638892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45994.268132638892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45994.268132638892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45994.268132638892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45994.268132638892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45994.268132638892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45994.268132638892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45994.268132638892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45994.268132638892</v>
      </c>
      <c r="H227" s="92"/>
      <c r="I227" s="110" t="str">
        <f>IFERROR(VLOOKUP(D227,DB!A:F,6,0),"")</f>
        <v/>
      </c>
      <c r="J227" s="110" t="str">
        <f>IFERROR(VLOOKUP(D227,DB!A:G,7,0),"")</f>
        <v/>
      </c>
      <c r="K227" s="94"/>
      <c r="L227" s="88" t="str">
        <f>IFERROR(VLOOKUP(D227,DB!A:I,9,0),"")</f>
        <v/>
      </c>
    </row>
  </sheetData>
  <dataValidations count="2">
    <dataValidation allowBlank="1" showInputMessage="1" showErrorMessage="1" sqref="E1" xr:uid="{A4F81451-56CC-4543-9497-104C4E44EE4B}"/>
    <dataValidation type="list" allowBlank="1" showInputMessage="1" showErrorMessage="1" sqref="E2:E2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
  <sheetViews>
    <sheetView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102.43607245370367</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39185</v>
      </c>
      <c r="F3" s="38">
        <v>45926.188877314817</v>
      </c>
      <c r="G3" s="105">
        <f t="shared" ref="G3" ca="1" si="0">IFERROR(NOW()-F3,"")</f>
        <v>68.079255324075348</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39185</v>
      </c>
      <c r="F4" s="107">
        <v>45948.661111111112</v>
      </c>
      <c r="G4" s="108">
        <f t="shared" ref="G4" ca="1" si="1">IFERROR(NOW()-F4,"")</f>
        <v>45.60702152777958</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12.894833912032482</v>
      </c>
      <c r="H5" s="136">
        <v>45981.360798611109</v>
      </c>
      <c r="I5" s="106" t="str">
        <f>IFERROR(VLOOKUP(D5,DB!A:F,6,0),"")</f>
        <v>SCECO</v>
      </c>
      <c r="J5" s="106" t="str">
        <f>IFERROR(VLOOKUP(D5,DB!A:G,7,0),"")</f>
        <v>Dead</v>
      </c>
      <c r="K5" s="106" t="s">
        <v>39207</v>
      </c>
      <c r="L5" s="106" t="str">
        <f>IFERROR(VLOOKUP(D5,DB!A:I,9,0),"")</f>
        <v>Latis</v>
      </c>
    </row>
    <row r="6" spans="1:13" ht="30.75">
      <c r="A6" s="37" t="s">
        <v>39208</v>
      </c>
      <c r="B6" s="37" t="str">
        <f>IFERROR(VLOOKUP(D6,DB!A:K,11,0),"")</f>
        <v>R5</v>
      </c>
      <c r="C6" s="37">
        <v>2</v>
      </c>
      <c r="D6" s="37" t="s">
        <v>32904</v>
      </c>
      <c r="E6" s="37" t="s">
        <v>39106</v>
      </c>
      <c r="F6" s="38">
        <v>45994.239201388889</v>
      </c>
      <c r="G6" s="135">
        <f ca="1">IFERROR(NOW()-F6,"")</f>
        <v>2.8930902779393364E-2</v>
      </c>
      <c r="H6" s="38">
        <v>45994.232256944444</v>
      </c>
      <c r="I6" s="37" t="str">
        <f>IFERROR(VLOOKUP(D6,DB!A:F,6,0),"")</f>
        <v>SCECO</v>
      </c>
      <c r="J6" s="37" t="str">
        <f>IFERROR(VLOOKUP(D6,DB!A:G,7,0),"")</f>
        <v>Dead</v>
      </c>
      <c r="K6" s="37" t="s">
        <v>39209</v>
      </c>
      <c r="L6" s="37" t="str">
        <f>IFERROR(VLOOKUP(D6,DB!A:I,9,0),"")</f>
        <v>Latis</v>
      </c>
    </row>
    <row r="7" spans="1:13">
      <c r="A7" s="37" t="s">
        <v>39210</v>
      </c>
      <c r="B7" s="37" t="str">
        <f>IFERROR(VLOOKUP(D7,DB!A:K,11,0),"")</f>
        <v>R5</v>
      </c>
      <c r="C7" s="37">
        <v>2</v>
      </c>
      <c r="D7" s="37" t="s">
        <v>37882</v>
      </c>
      <c r="E7" s="37" t="s">
        <v>39106</v>
      </c>
      <c r="F7" s="38">
        <v>45994.288993055554</v>
      </c>
      <c r="G7" s="135">
        <f ca="1">IFERROR(NOW()-F7,"")</f>
        <v>-2.0860763885139022E-2</v>
      </c>
      <c r="H7" s="38">
        <v>45994.268854166665</v>
      </c>
      <c r="I7" s="37" t="str">
        <f>IFERROR(VLOOKUP(D7,DB!A:F,6,0),"")</f>
        <v>SCECO</v>
      </c>
      <c r="J7" s="37" t="str">
        <f>IFERROR(VLOOKUP(D7,DB!A:G,7,0),"")</f>
        <v>No BB Shifted</v>
      </c>
      <c r="K7" s="37" t="s">
        <v>39211</v>
      </c>
      <c r="L7" s="37" t="str">
        <f>IFERROR(VLOOKUP(D7,DB!A:I,9,0),"")</f>
        <v>Latis</v>
      </c>
    </row>
    <row r="8" spans="1:13">
      <c r="A8" s="37"/>
      <c r="B8" s="37" t="str">
        <f>IFERROR(VLOOKUP(D8,DB!A:K,11,0),"")</f>
        <v/>
      </c>
      <c r="C8" s="37"/>
      <c r="D8" s="37"/>
      <c r="E8" s="37"/>
      <c r="F8" s="38"/>
      <c r="G8" s="135">
        <f ca="1">IFERROR(NOW()-F8,"")</f>
        <v>45994.268132291669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45994.268132291669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45994.268132291669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45994.268132291669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45994.268132291669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45994.268132291669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45994.268132291669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45994.268132291669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45994.268132291669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45994.268132291669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45994.268132291669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45994.268132291669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45994.268132291669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45994.268132291669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45994.268132291669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45994.268132291669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45994.268132291669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45994.268132291669</v>
      </c>
      <c r="H25" s="38"/>
      <c r="I25" s="37" t="str">
        <f>IFERROR(VLOOKUP(D25,DB!A:F,6,0),"")</f>
        <v/>
      </c>
      <c r="J25" s="37" t="str">
        <f>IFERROR(VLOOKUP(D25,DB!A:G,7,0),"")</f>
        <v/>
      </c>
      <c r="K25" s="37"/>
      <c r="L25" s="37" t="str">
        <f>IFERROR(VLOOKUP(D25,DB!A:I,9,0),"")</f>
        <v/>
      </c>
    </row>
    <row r="26" spans="1:12">
      <c r="A26" s="150"/>
      <c r="B26" s="150" t="str">
        <f>IFERROR(VLOOKUP(D26,DB!A:K,11,0),"")</f>
        <v/>
      </c>
      <c r="C26" s="150"/>
      <c r="D26" s="150"/>
      <c r="E26" s="150"/>
      <c r="F26" s="151"/>
      <c r="G26" s="152">
        <f ca="1">IFERROR(NOW()-F26,"")</f>
        <v>45994.268132291669</v>
      </c>
      <c r="H26" s="151"/>
      <c r="I26" s="150" t="str">
        <f>IFERROR(VLOOKUP(D26,DB!A:F,6,0),"")</f>
        <v/>
      </c>
      <c r="J26" s="150" t="str">
        <f>IFERROR(VLOOKUP(D26,DB!A:G,7,0),"")</f>
        <v/>
      </c>
      <c r="K26" s="150"/>
      <c r="L26" s="150" t="str">
        <f>IFERROR(VLOOKUP(D26,DB!A:I,9,0),"")</f>
        <v/>
      </c>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3"/>
  <sheetViews>
    <sheetView tabSelected="1" workbookViewId="0">
      <selection activeCell="A4" sqref="A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2</v>
      </c>
      <c r="D2" s="119" t="s">
        <v>34715</v>
      </c>
      <c r="E2" s="142" t="s">
        <v>39106</v>
      </c>
      <c r="F2" s="121">
        <v>45994.254212962966</v>
      </c>
      <c r="G2" s="72">
        <f ca="1">IFERROR(NOW()-F2,"-")</f>
        <v>1.3919328703195788E-2</v>
      </c>
      <c r="H2" s="121">
        <v>45994.241469907407</v>
      </c>
      <c r="I2" s="119" t="str">
        <f>IFERROR(VLOOKUP(D2,DB!A:F,6,0),"")</f>
        <v>SCECO</v>
      </c>
      <c r="J2" s="119" t="str">
        <f>IFERROR(VLOOKUP(D2,DB!A:G,7,0),"")</f>
        <v>Dead</v>
      </c>
      <c r="K2" s="122" t="s">
        <v>39213</v>
      </c>
      <c r="L2" s="137" t="str">
        <f>IFERROR(VLOOKUP(D2,DB!A:I,9,0),"")</f>
        <v>Latis</v>
      </c>
    </row>
    <row r="3" spans="1:16382" ht="31.5" customHeight="1">
      <c r="A3" s="118" t="s">
        <v>39214</v>
      </c>
      <c r="B3" s="119" t="str">
        <f>IFERROR(VLOOKUP(D3,DB!A:K,11,0),"")</f>
        <v>R6</v>
      </c>
      <c r="C3" s="120">
        <v>1</v>
      </c>
      <c r="D3" s="119" t="s">
        <v>39067</v>
      </c>
      <c r="E3" s="142" t="s">
        <v>39106</v>
      </c>
      <c r="F3" s="121">
        <v>45994.265324074076</v>
      </c>
      <c r="G3" s="72">
        <f ca="1">IFERROR(NOW()-F3,"-")</f>
        <v>2.8082175922463648E-3</v>
      </c>
      <c r="H3" s="121">
        <v>45994.246701388889</v>
      </c>
      <c r="I3" s="119" t="str">
        <f>IFERROR(VLOOKUP(D3,DB!A:F,6,0),"")</f>
        <v>Generator-SG</v>
      </c>
      <c r="J3" s="119" t="str">
        <f>IFERROR(VLOOKUP(D3,DB!A:G,7,0),"")</f>
        <v>Dead</v>
      </c>
      <c r="K3" s="122"/>
      <c r="L3" s="137" t="str">
        <f>IFERROR(VLOOKUP(D3,DB!A:I,9,0),"")</f>
        <v>Latis</v>
      </c>
    </row>
    <row r="4" spans="1:16382" ht="31.5" customHeight="1">
      <c r="A4" s="118"/>
      <c r="B4" s="119" t="str">
        <f>IFERROR(VLOOKUP(D4,DB!A:K,11,0),"")</f>
        <v/>
      </c>
      <c r="C4" s="120"/>
      <c r="D4" s="119"/>
      <c r="E4" s="142"/>
      <c r="F4" s="121"/>
      <c r="G4" s="72">
        <f ca="1">IFERROR(NOW()-F4,"-")</f>
        <v>45994.268132291669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45994.268132291669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45994.268132291669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45994.268132291669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45994.268132291669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45994.268132291669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45994.268132291669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45994.268132291669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45994.268132291669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45994.268132291669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45994.268132291669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45994.268132291669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45994.268132291669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45994.268132291669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45994.268132291669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45994.268132291669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45994.268132291669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45994.268132291669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45994.268132523146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45994.268132523146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45994.268132523146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45994.268132523146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45994.268132523146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45994.268132523146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45994.268132523146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45994.268132523146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45994.268132523146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45994.268132523146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45994.268132523146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45994.268132523146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45994.268132523146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45994.268132523146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45994.268132523146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45994.268132523146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45994.268132523146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45994.268132523146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45994.268132523146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45994.268132523146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45994.268132523146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45994.268132523146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45994.268132523146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45994.268132523146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45994.268132523146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45994.268132523146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45994.268132523146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45994.268132523146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45994.268132523146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45994.268132523146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45994.268132523146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45994.268132523146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45994.268132523146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45994.268132523146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45994.268132523146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45994.268132523146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45994.268132523146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45994.268132523146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45994.268132523146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45994.268132523146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45994.268132523146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45994.268132523146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45994.268132523146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45994.268132523146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45994.268132523146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45994.268132523146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45994.268132523146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45994.268132523146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45994.268132523146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45994.268132523146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45994.268132523146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45994.268132523146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45994.268132523146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45994.268132523146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45994.268132523146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45994.268132523146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45994.268132523146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45994.268132523146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45994.268132523146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45994.268132523146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45994.268132523146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45994.268132523146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45994.268132523146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45994.268132523146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45994.268132523146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45994.268132523146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45994.268132523146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45994.268132523146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45994.268132523146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45994.268132523146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45994.268132523146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45994.268132523146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45994.268132523146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45994.268132523146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45994.268132523146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45994.268132523146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45994.268132523146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45994.268132523146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45994.268132523146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45994.268132523146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45994.268132523146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45994.268132523146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45994.268132523146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45994.268132523146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45994.268132523146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45994.268132523146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45994.268132523146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45994.268132523146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45994.268132523146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45994.268132523146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45994.268132523146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45994.268132523146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45994.268132523146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45994.268132523146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45994.268132523146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45994.268132523146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45994.268132523146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45994.268132523146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45994.268132523146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45994.268132523146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45994.268132523146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45994.268132523146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45994.268132523146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45994.268132523146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45994.268132523146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45994.268132523146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45994.268132523146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45994.268132523146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45994.268132523146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45994.268132523146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45994.268132523146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45994.268132523146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45994.268132523146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45994.268132523146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45994.268132523146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45994.268132523146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45994.268132523146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45994.268132523146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45994.268132523146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45994.268132523146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45994.268132523146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45994.268132523146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45994.268132523146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45994.268132523146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45994.268132523146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45994.268132523146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45994.268132523146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45994.268132523146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45994.268132523146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45994.268132523146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45994.268132523146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45994.268132523146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45994.268132523146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45994.268132523146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45994.268132523146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45994.268132523146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45994.268132523146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45994.268132523146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45994.268132523146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45994.268132523146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45994.268132523146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45994.268132523146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45994.268132523146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45994.268132523146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45994.268132523146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45994.268132523146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45994.268132523146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45994.268132523146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45994.268132523146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45994.268132523146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45994.268132523146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45994.268132523146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45994.268132523146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45994.268132523146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45994.268132523146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45994.268132523146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45994.268132523146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45994.268132523146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45994.268132523146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45994.268132523146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45994.268132523146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45994.268132523146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45994.268132523146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45994.268132523146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45994.268132523146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45994.268132523146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45994.268132523146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45994.268132523146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45994.268132523146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45994.268132523146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45994.268132523146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45994.268132523146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45994.268132523146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45994.268132523146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45994.268132523146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45994.268132523146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45994.268132523146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45994.268132523146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45994.268132523146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45994.268132523146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45994.268132523146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45994.268132523146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45994.268132523146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45994.268132523146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45994.268132523146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45994.268132523146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45994.268132523146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45994.268132523146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45994.268132523146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45994.268132523146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45994.268132523146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45994.268132523146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45994.268132523146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45994.268132523146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45994.268132523146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45994.268132523146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45994.268132523146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45994.268132523146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45994.268132523146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45994.268132523146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45994.268132523146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45994.268132523146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45994.268132523146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45994.268132523146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45994.268132523146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45994.268132523146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45994.268132523146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45994.268132523146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45994.268132523146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45994.268132523146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45994.268132523146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45994.268132523146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45994.268132523146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45994.268132523146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45994.268132523146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45994.268132523146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45994.268132523146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45994.268132523146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45994.268132523146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45994.268132523146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45994.268132523146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45994.268132523146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45994.268132523146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45994.268132523146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45994.268132523146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45994.268132523146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45994.268132523146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45994.268132523146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45994.268132523146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45994.268132523146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45994.268132523146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45994.268132523146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45994.268132523146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45994.268132523146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45994.268132523146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45994.268132523146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45994.268132523146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45994.268132523146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45994.268132523146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45994.268132523146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45994.268132523146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45994.268132523146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45994.268132523146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45994.268132523146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45994.268132523146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45994.268132523146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45994.268132523146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45994.268132523146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45994.268132523146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45994.268132523146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45994.268132523146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45994.268132523146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45994.268132523146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45994.268132523146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45994.268132523146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45994.268132523146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45994.268132523146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45994.268132523146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45994.268132523146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45994.268132523146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45994.268132523146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45994.268132523146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45994.268132523146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45994.268132523146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45994.268132523146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45994.268132523146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45994.268132523146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45994.268132523146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45994.268132523146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45994.268132523146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45994.268132523146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45994.268132523146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45994.268132523146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45994.268132523146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45994.268132523146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45994.268132523146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45994.268132523146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45994.268132523146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45994.268132523146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45994.268132523146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45994.268132523146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45994.268132523146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45994.268132523146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45994.268132523146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45994.268132523146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45994.268132523146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45994.268132523146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45994.268132523146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45994.268132523146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45994.268132523146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45994.268132523146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45994.268132523146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45994.268132523146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45994.268132523146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45994.268132523146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45994.268132523146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45994.268132523146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45994.268132523146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45994.268132523146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45994.268132523146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45994.268132523146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45994.268132523146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45994.268132523146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45994.268132523146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45994.268132523146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45994.268132523146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45994.268132523146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45994.268132523146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45994.268132523146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45994.268132523146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45994.268132523146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45994.268132523146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45994.268132523146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45994.268132523146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45994.268132523146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45994.268132523146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45994.268132523146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45994.268132523146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45994.268132523146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45994.268132523146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45994.268132523146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45994.268132523146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45994.268132523146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45994.268132523146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45994.268132523146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45994.268132523146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45994.268132523146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45994.268132523146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45994.268132523146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45994.268132523146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45994.268132523146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45994.268132523146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45994.268132523146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45994.268132523146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45994.268132523146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45994.268132523146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45994.268132523146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45994.268132523146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45994.268132523146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45994.268132523146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45994.268132523146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45994.268132523146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45994.268132523146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45994.268132523146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45994.268132523146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45994.268132523146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45994.268132523146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45994.268132523146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45994.268132523146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45994.268132523146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45994.268132523146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45994.268132523146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45994.268132523146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45994.268132523146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45994.268132523146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45994.268132523146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45994.268132523146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45994.268132523146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45994.268132523146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45994.268132523146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45994.268132523146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45994.268132523146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45994.268132523146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45994.268132523146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45994.268132523146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45994.268132523146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45994.268132523146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45994.268132523146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45994.268132523146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45994.268132523146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45994.268132523146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45994.268132523146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45994.268132523146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45994.268132523146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45994.268132523146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45994.268132523146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45994.268132523146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45994.268132523146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45994.268132523146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45994.268132523146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45994.268132523146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45994.268132523146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45994.268132523146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45994.268132523146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45994.268132523146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45994.268132523146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45994.268132523146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45994.268132523146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45994.268132523146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45994.268132523146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45994.268132523146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45994.268132523146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45994.268132523146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45994.268132523146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45994.268132523146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45994.268132523146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45994.268132523146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45994.268132523146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45994.268132523146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45994.268132523146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45994.268132523146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45994.268132523146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45994.268132523146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45994.268132523146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45994.268132523146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45994.268132523146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45994.268132523146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45994.268132523146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45994.268132523146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45994.268132523146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45994.268132523146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45994.268132523146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45994.268132523146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45994.268132523146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45994.268132523146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45994.268132523146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45994.268132523146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45994.268132523146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45994.268132523146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45994.268132523146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45994.268132523146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45994.268132523146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45994.268132523146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45994.268132523146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45994.268132523146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45994.268132523146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45994.268132523146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45994.268132523146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45994.268132523146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45994.268132523146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45994.268132523146</v>
      </c>
      <c r="H452" s="121"/>
      <c r="I452" s="119" t="str">
        <f>IFERROR(VLOOKUP(D452,DB!A:F,6,0),"")</f>
        <v/>
      </c>
      <c r="J452" s="119" t="str">
        <f>IFERROR(VLOOKUP(D452,DB!A:G,7,0),"")</f>
        <v/>
      </c>
      <c r="K452" s="122"/>
      <c r="L452" s="137" t="str">
        <f>IFERROR(VLOOKUP(D452,DB!A:I,9,0),"")</f>
        <v/>
      </c>
    </row>
    <row r="453" spans="1:12" ht="31.5" customHeight="1">
      <c r="A453" s="143"/>
      <c r="B453" s="144" t="str">
        <f>IFERROR(VLOOKUP(D453,DB!A:K,11,0),"")</f>
        <v/>
      </c>
      <c r="C453" s="145"/>
      <c r="D453" s="144"/>
      <c r="E453" s="142"/>
      <c r="F453" s="146"/>
      <c r="G453" s="147">
        <f ca="1">IFERROR(NOW()-F453,"-")</f>
        <v>45994.268132523146</v>
      </c>
      <c r="H453" s="146"/>
      <c r="I453" s="144" t="str">
        <f>IFERROR(VLOOKUP(D453,DB!A:F,6,0),"")</f>
        <v/>
      </c>
      <c r="J453" s="144" t="str">
        <f>IFERROR(VLOOKUP(D453,DB!A:G,7,0),"")</f>
        <v/>
      </c>
      <c r="K453" s="148"/>
      <c r="L453" s="149" t="str">
        <f>IFERROR(VLOOKUP(D453,DB!A:I,9,0),"")</f>
        <v/>
      </c>
    </row>
  </sheetData>
  <dataValidations count="2">
    <dataValidation allowBlank="1" showInputMessage="1" showErrorMessage="1" sqref="E1" xr:uid="{9E1BC488-8814-4F8A-8DBE-742B3278AB71}"/>
    <dataValidation type="list" allowBlank="1" showInputMessage="1" showErrorMessage="1" sqref="E2:E45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2025-12-03T04:27:32Z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