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27" documentId="120_S{2AC9BD13-BADA-5192-A53E-5A8FF88502F6}" xr6:coauthVersionLast="47" xr6:coauthVersionMax="47" xr10:uidLastSave="{02D0466C-72D8-420C-A014-F2DAE794E6C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<sst xmlns="http://schemas.openxmlformats.org/spreadsheetml/2006/main" count="180300" uniqueCount="39135">
  <si>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</si>
  <si>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</si>
  <si>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</si>
  <si>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</si>
  <si>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</si>
  <si>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</si>
  <si>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</si>
  <si>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</si>
  <si>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</si>
  <si>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</si>
  <si>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</si>
  <si>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</si>
  <si>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</si>
  <si>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</si>
  <si>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</si>
  <si>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</si>
  <si>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</si>
  <si>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</si>
  <si>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</si>
  <si>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</si>
  <si>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</si>
  <si>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</si>
  <si>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</si>
  <si>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</si>
  <si>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</si>
  <si>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</si>
  <si>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</si>
  <si>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</si>
  <si>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</si>
  <si>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</si>
  <si>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</si>
  <si>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</si>
  <si>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</si>
  <si>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</si>
  <si>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</si>
  <si>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</si>
  <si>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</si>
  <si>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</si>
  <si>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</si>
  <si>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</si>
  <si>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</si>
  <si>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</si>
  <si>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</si>
  <si>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</si>
  <si>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</si>
  <si>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</si>
  <si>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</si>
  <si>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</si>
  <si>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</si>
  <si>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</si>
  <si>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</si>
  <si>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</si>
  <si>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</si>
  <si>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</si>
  <si>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</si>
  <si>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</si>
  <si>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</si>
  <si>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</si>
  <si>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</si>
  <si>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</si>
  <si>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</si>
  <si>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</si>
  <si>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</si>
  <si>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</si>
  <si>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</si>
  <si>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</si>
  <si>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</si>
  <si>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</si>
  <si>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</si>
  <si>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</si>
  <si>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</si>
  <si>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</si>
  <si>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</si>
  <si>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</si>
  <si>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</si>
  <si>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</si>
  <si>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</si>
  <si>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</si>
  <si>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</si>
  <si>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</si>
  <si>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</si>
  <si>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</si>
  <si>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</si>
  <si>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</si>
  <si>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</si>
  <si>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</si>
  <si>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</si>
  <si>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</si>
  <si>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</si>
  <si>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</si>
  <si>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</si>
  <si>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</si>
  <si>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</si>
  <si>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</si>
  <si>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</si>
  <si>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</si>
  <si>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</si>
  <si>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</si>
  <si>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</si>
  <si>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</si>
  <si>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</si>
  <si>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</si>
  <si>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</si>
  <si>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</si>
  <si>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</si>
  <si>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</si>
  <si>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</si>
  <si>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</si>
  <si>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</si>
  <si>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</si>
  <si>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</si>
  <si>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</si>
  <si>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</si>
  <si>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</si>
  <si>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</si>
  <si>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</si>
  <si>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</si>
  <si>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</si>
  <si>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</si>
  <si>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</si>
  <si>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</si>
  <si>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</si>
  <si>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</si>
  <si>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</si>
  <si>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</si>
  <si>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</si>
  <si>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</si>
  <si>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</si>
  <si>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</si>
  <si>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</si>
  <si>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</si>
  <si>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</si>
  <si>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</si>
  <si>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</si>
  <si>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</si>
  <si>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</si>
  <si>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</si>
  <si>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</si>
  <si>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</si>
  <si>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</si>
  <si>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</si>
  <si>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</si>
  <si>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</si>
  <si>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</si>
  <si>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</si>
  <si>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</si>
  <si>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</si>
  <si>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</si>
  <si>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</si>
  <si>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</si>
  <si>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</si>
  <si>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</si>
  <si>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</si>
  <si>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</si>
  <si>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</si>
  <si>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</si>
  <si>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</si>
  <si>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</si>
  <si>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</si>
  <si>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</si>
  <si>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</si>
  <si>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</si>
  <si>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</si>
  <si>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</si>
  <si>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</si>
  <si>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</si>
  <si>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</si>
  <si>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</si>
  <si>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</si>
  <si>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</si>
  <si>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</si>
  <si>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</si>
  <si>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</si>
  <si>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</si>
  <si>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</si>
  <si>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</si>
  <si>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</si>
  <si>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</si>
  <si>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</si>
  <si>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</si>
  <si>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</si>
  <si>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</si>
  <si>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</si>
  <si>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</si>
  <si>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</si>
  <si>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</si>
  <si>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</si>
  <si>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</si>
  <si>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</si>
  <si>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</si>
  <si>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</si>
  <si>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</si>
  <si>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</si>
  <si>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</si>
  <si>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</si>
  <si>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</si>
  <si>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</si>
  <si>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</si>
  <si>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</si>
  <si>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</si>
  <si>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</si>
  <si>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</si>
  <si>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</si>
  <si>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</si>
  <si>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</si>
  <si>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</si>
  <si>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</si>
  <si>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</si>
  <si>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</si>
  <si>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</si>
  <si>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</si>
  <si>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</si>
  <si>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</si>
  <si>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</si>
  <si>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</si>
  <si>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</si>
  <si>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</si>
  <si>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</si>
  <si>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</si>
  <si>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</si>
  <si>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</si>
  <si>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</si>
  <si>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</si>
  <si>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</si>
  <si>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</si>
  <si>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</si>
  <si>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</si>
  <si>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</si>
  <si>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</si>
  <si>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</si>
  <si>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</si>
  <si>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</si>
  <si>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</si>
  <si>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</si>
  <si>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</si>
  <si>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</si>
  <si>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</si>
  <si>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</si>
  <si>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</si>
  <si>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</si>
  <si>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</si>
  <si>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</si>
  <si>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</si>
  <si>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</si>
  <si>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</si>
  <si>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</si>
  <si>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</si>
  <si>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</si>
  <si>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</si>
  <si>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</si>
  <si>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</si>
  <si>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</si>
  <si>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</si>
  <si>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</si>
  <si>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</si>
  <si>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</si>
  <si>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</si>
  <si>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</si>
  <si>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</si>
  <si>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</si>
  <si>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</si>
  <si>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</si>
  <si>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</si>
  <si>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</si>
  <si>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</si>
  <si>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</si>
  <si>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</si>
  <si>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</si>
  <si>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</si>
  <si>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</si>
  <si>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</si>
  <si>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</si>
  <si>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</si>
  <si>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</si>
  <si>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</si>
  <si>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</si>
  <si>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</si>
  <si>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</si>
  <si>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</si>
  <si>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</si>
  <si>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</si>
  <si>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</si>
  <si>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</si>
  <si>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</si>
  <si>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</si>
  <si>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</si>
  <si>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</si>
  <si>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</si>
  <si>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</si>
  <si>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</si>
  <si>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</si>
  <si>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</si>
  <si>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</si>
  <si>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</si>
  <si>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</si>
  <si>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</si>
  <si>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</si>
  <si>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</si>
  <si>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</si>
  <si>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</si>
  <si>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</si>
  <si>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</si>
  <si>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</si>
  <si>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</si>
  <si>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</si>
  <si>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</si>
  <si>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</si>
  <si>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</si>
  <si>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</si>
  <si>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</si>
  <si>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</si>
  <si>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</si>
  <si>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</si>
  <si>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</si>
  <si>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</si>
  <si>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</si>
  <si>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</si>
  <si>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</si>
  <si>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</si>
  <si>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</si>
  <si>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</si>
  <si>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</si>
  <si>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</si>
  <si>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</si>
  <si>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</si>
  <si>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</si>
  <si>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</si>
  <si>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</si>
  <si>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</si>
  <si>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</si>
  <si>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</si>
  <si>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</si>
  <si>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</si>
  <si>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</si>
  <si>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</si>
  <si>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</si>
  <si>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</si>
  <si>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</si>
  <si>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</si>
  <si>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</si>
  <si>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</si>
  <si>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</si>
  <si>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</si>
  <si>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</si>
  <si>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</si>
  <si>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</si>
  <si>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</si>
  <si>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</si>
  <si>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</si>
  <si>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</si>
  <si>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</si>
  <si>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</si>
  <si>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</si>
  <si>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</si>
  <si>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</si>
  <si>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</si>
  <si>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</si>
  <si>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</si>
  <si>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</si>
  <si>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</si>
  <si>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</si>
  <si>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</si>
  <si>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</si>
  <si>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</si>
  <si>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</si>
  <si>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</si>
  <si>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</si>
  <si>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</si>
  <si>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</si>
  <si>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</si>
  <si>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</si>
  <si>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</si>
  <si>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</si>
  <si>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</si>
  <si>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</si>
  <si>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</si>
  <si>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</si>
  <si>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</si>
  <si>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</si>
  <si>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</si>
  <si>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</si>
  <si>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</si>
  <si>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</si>
  <si>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</si>
  <si>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</si>
  <si>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</si>
  <si>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</si>
  <si>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</si>
  <si>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</si>
  <si>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</si>
  <si>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</si>
  <si>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</si>
  <si>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</si>
  <si>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</si>
  <si>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</si>
  <si>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</si>
  <si>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</si>
  <si>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</si>
  <si>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</si>
  <si>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</si>
  <si>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</si>
  <si>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</si>
  <si>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</si>
  <si>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</si>
  <si>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</si>
  <si>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</si>
  <si>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</si>
  <si>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</si>
  <si>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</si>
  <si>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</si>
  <si>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</si>
  <si>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</si>
  <si>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</si>
  <si>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</si>
  <si>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</si>
  <si>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</si>
  <si>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</si>
  <si>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</si>
  <si>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</si>
  <si>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</si>
  <si>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</si>
  <si>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</si>
  <si>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</si>
  <si>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</si>
  <si>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</si>
  <si>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</si>
  <si>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</si>
  <si>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</si>
  <si>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</si>
  <si>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</si>
  <si>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</si>
  <si>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</si>
  <si>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</si>
  <si>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</si>
  <si>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</si>
  <si>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</si>
  <si>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</si>
  <si>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</si>
  <si>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</si>
  <si>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</si>
  <si>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</si>
  <si>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</si>
  <si>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</si>
  <si>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</si>
  <si>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</si>
  <si>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</si>
  <si>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</si>
  <si>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</si>
  <si>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</si>
  <si>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</si>
  <si>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</si>
  <si>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</si>
  <si>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</si>
  <si>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</si>
  <si>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</si>
  <si>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</si>
  <si>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</si>
  <si>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</si>
  <si>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</si>
  <si>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</si>
  <si>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</si>
  <si>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</si>
  <si>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</si>
  <si>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</si>
  <si>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</si>
  <si>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</si>
  <si>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</si>
  <si>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</si>
  <si>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</si>
  <si>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</si>
  <si>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</si>
  <si>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</si>
  <si>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</si>
  <si>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</si>
  <si>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</si>
  <si>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</si>
  <si>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</si>
  <si>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</si>
  <si>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</si>
  <si>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</si>
  <si>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</si>
  <si>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</si>
  <si>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</si>
  <si>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</si>
  <si>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</si>
  <si>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</si>
  <si>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</si>
  <si>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</si>
  <si>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</si>
  <si>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</si>
  <si>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</si>
  <si>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</si>
  <si>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</si>
  <si>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</si>
  <si>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</si>
  <si>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</si>
  <si>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</si>
  <si>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</si>
  <si>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</si>
  <si>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</si>
  <si>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</si>
  <si>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</si>
  <si>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</si>
  <si>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</si>
  <si>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</si>
  <si>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</si>
  <si>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</si>
  <si>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</si>
  <si>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</si>
  <si>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</si>
  <si>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</si>
  <si>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</si>
  <si>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</si>
  <si>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</si>
  <si>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</si>
  <si>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</si>
  <si>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</si>
  <si>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</si>
  <si>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</si>
  <si>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</si>
  <si>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</si>
  <si>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</si>
  <si>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</si>
  <si>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</si>
  <si>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</si>
  <si>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</si>
  <si>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</si>
  <si>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</si>
  <si>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</si>
  <si>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</si>
  <si>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</si>
  <si>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</si>
  <si>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</si>
  <si>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</si>
  <si>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</si>
  <si>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</si>
  <si>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</si>
  <si>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</si>
  <si>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</si>
  <si>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</si>
  <si>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</si>
  <si>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</si>
  <si>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</si>
  <si>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</si>
  <si>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</si>
  <si>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</si>
  <si>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</si>
  <si>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</si>
  <si>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</si>
  <si>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</si>
  <si>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</si>
  <si>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</si>
  <si>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</si>
  <si>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</si>
  <si>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</si>
  <si>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</si>
  <si>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</si>
  <si>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</si>
  <si>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</si>
  <si>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</si>
  <si>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</si>
  <si>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</si>
  <si>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</si>
  <si>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</si>
  <si>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</si>
  <si>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</si>
  <si>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</si>
  <si>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</si>
  <si>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</si>
  <si>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</si>
  <si>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</si>
  <si>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</si>
  <si>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</si>
  <si>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</si>
  <si>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</si>
  <si>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</si>
  <si>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</si>
  <si>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</si>
  <si>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</si>
  <si>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</si>
  <si>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</si>
  <si>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</si>
  <si>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</si>
  <si>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</si>
  <si>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</si>
  <si>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</si>
  <si>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</si>
  <si>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</si>
  <si>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</si>
  <si>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</si>
  <si>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</si>
  <si>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</si>
  <si>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</si>
  <si>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</si>
  <si>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</si>
  <si>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</si>
  <si>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</si>
  <si>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</si>
  <si>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</si>
  <si>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</si>
  <si>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</si>
  <si>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</si>
  <si>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</si>
  <si>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</si>
  <si>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</si>
  <si>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</si>
  <si>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</si>
  <si>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</si>
  <si>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</si>
  <si>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</si>
  <si>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</si>
  <si>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</si>
  <si>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</si>
  <si>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</si>
  <si>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</si>
  <si>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</si>
  <si>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</si>
  <si>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</si>
  <si>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</si>
  <si>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</si>
  <si>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</si>
  <si>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</si>
  <si>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</si>
  <si>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</si>
  <si>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</si>
  <si>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</si>
  <si>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</si>
  <si>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</si>
  <si>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</si>
  <si>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</si>
  <si>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</si>
  <si>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</si>
  <si>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</si>
  <si>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</si>
  <si>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</si>
  <si>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</si>
  <si>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</si>
  <si>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</si>
  <si>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</si>
  <si>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</si>
  <si>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</si>
  <si>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</si>
  <si>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</si>
  <si>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</si>
  <si>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</si>
  <si>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</si>
  <si>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</si>
  <si>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</si>
  <si>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</si>
  <si>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</si>
  <si>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</si>
  <si>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</si>
  <si>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</si>
  <si>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</si>
  <si>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</si>
  <si>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</si>
  <si>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</si>
  <si>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</si>
  <si>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</si>
  <si>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</si>
  <si>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</si>
  <si>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</si>
  <si>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</si>
  <si>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</si>
  <si>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</si>
  <si>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</si>
  <si>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</si>
  <si>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</si>
  <si>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</si>
  <si>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</si>
  <si>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</si>
  <si>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</si>
  <si>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</si>
  <si>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</si>
  <si>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</si>
  <si>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</si>
  <si>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</si>
  <si>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</si>
  <si>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</si>
  <si>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</si>
  <si>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</si>
  <si>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</si>
  <si>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</si>
  <si>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</si>
  <si>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</si>
  <si>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</si>
  <si>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</si>
  <si>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</si>
  <si>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</si>
  <si>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</si>
  <si>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</si>
  <si>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</si>
  <si>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</si>
  <si>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</si>
  <si>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</si>
  <si>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</si>
  <si>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</si>
  <si>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</si>
  <si>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</si>
  <si>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</si>
  <si>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</si>
  <si>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</si>
  <si>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</si>
  <si>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</si>
  <si>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</si>
  <si>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</si>
  <si>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</si>
  <si>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</si>
  <si>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</si>
  <si>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</si>
  <si>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</si>
  <si>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</si>
  <si>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</si>
  <si>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</si>
  <si>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</si>
  <si>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</si>
  <si>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</si>
  <si>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</si>
  <si>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</si>
  <si>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</si>
  <si>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</si>
  <si>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</si>
  <si>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</si>
  <si>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</si>
  <si>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</si>
  <si>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</si>
  <si>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</si>
  <si>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</si>
  <si>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</si>
  <si>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</si>
  <si>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</si>
  <si>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</si>
  <si>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</si>
  <si>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</si>
  <si>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</si>
  <si>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</si>
  <si>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</si>
  <si>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</si>
  <si>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</si>
  <si>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</si>
  <si>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</si>
  <si>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</si>
  <si>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</si>
  <si>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</si>
  <si>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</si>
  <si>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</si>
  <si>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</si>
  <si>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</si>
  <si>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</si>
  <si>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</si>
  <si>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</si>
  <si>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</si>
  <si>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</si>
  <si>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</si>
  <si>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</si>
  <si>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</si>
  <si>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</si>
  <si>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</si>
  <si>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</si>
  <si>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</si>
  <si>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</si>
  <si>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</si>
  <si>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</si>
  <si>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</si>
  <si>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</si>
  <si>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</si>
  <si>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</si>
  <si>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</si>
  <si>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</si>
  <si>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</si>
  <si>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</si>
  <si>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</si>
  <si>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</si>
  <si>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</si>
  <si>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</si>
  <si>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</si>
  <si>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</si>
  <si>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</si>
  <si>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</si>
  <si>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</si>
  <si>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</si>
  <si>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</si>
  <si>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</si>
  <si>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</si>
  <si>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</si>
  <si>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</si>
  <si>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</si>
  <si>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</si>
  <si>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</si>
  <si>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</si>
  <si>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</si>
  <si>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</si>
  <si>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</si>
  <si>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</si>
  <si>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</si>
  <si>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</si>
  <si>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</si>
  <si>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</si>
  <si>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</si>
  <si>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</si>
  <si>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</si>
  <si>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</si>
  <si>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</si>
  <si>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</si>
  <si>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</si>
  <si>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</si>
  <si>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</si>
  <si>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</si>
  <si>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</si>
  <si>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</si>
  <si>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</si>
  <si>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</si>
  <si>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</si>
  <si>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</si>
  <si>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</si>
  <si>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</si>
  <si>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</si>
  <si>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</si>
  <si>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</si>
  <si>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</si>
  <si>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</si>
  <si>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</si>
  <si>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</si>
  <si>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</si>
  <si>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</si>
  <si>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</si>
  <si>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</si>
  <si>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</si>
  <si>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</si>
  <si>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</si>
  <si>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</si>
  <si>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</si>
  <si>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</si>
  <si>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</si>
  <si>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</si>
  <si>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</si>
  <si>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</si>
  <si>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</si>
  <si>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</si>
  <si>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</si>
  <si>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</si>
  <si>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</si>
  <si>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</si>
  <si>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</si>
  <si>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</si>
  <si>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</si>
  <si>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</si>
  <si>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</si>
  <si>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</si>
  <si>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</si>
  <si>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</si>
  <si>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</si>
  <si>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</si>
  <si>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</si>
  <si>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</si>
  <si>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</si>
  <si>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</si>
  <si>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</si>
  <si>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</si>
  <si>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</si>
  <si>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</si>
  <si>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</si>
  <si>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</si>
  <si>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</si>
  <si>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</si>
  <si>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</si>
  <si>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</si>
  <si>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</si>
  <si>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</si>
  <si>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</si>
  <si>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</si>
  <si>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</si>
  <si>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</si>
  <si>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</si>
  <si>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</si>
  <si>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</si>
  <si>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</si>
  <si>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</si>
  <si>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</si>
  <si>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</si>
  <si>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</si>
  <si>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</si>
  <si>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</si>
  <si>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</si>
  <si>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</si>
  <si>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</si>
  <si>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</si>
  <si>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</si>
  <si>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</si>
  <si>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</si>
  <si>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</si>
  <si>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</si>
  <si>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</si>
  <si>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</si>
  <si>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</si>
  <si>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</si>
  <si>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</si>
  <si>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</si>
  <si>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</si>
  <si>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</si>
  <si>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</si>
  <si>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</si>
  <si>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</si>
  <si>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</si>
  <si>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</si>
  <si>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</si>
  <si>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</si>
  <si>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</si>
  <si>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</si>
  <si>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</si>
  <si>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</si>
  <si>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</si>
  <si>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</si>
  <si>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</si>
  <si>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</si>
  <si>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</si>
  <si>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</si>
  <si>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</si>
  <si>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</si>
  <si>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</si>
  <si>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</si>
  <si>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</si>
  <si>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</si>
  <si>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</si>
  <si>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</si>
  <si>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</si>
  <si>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</si>
  <si>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</si>
  <si>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</si>
  <si>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</si>
  <si>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</si>
  <si>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</si>
  <si>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</si>
  <si>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</si>
  <si>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</si>
  <si>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</si>
  <si>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</si>
  <si>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</si>
  <si>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</si>
  <si>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</si>
  <si>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</si>
  <si>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</si>
  <si>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</si>
  <si>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</si>
  <si>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</si>
  <si>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</si>
  <si>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</si>
  <si>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</si>
  <si>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</si>
  <si>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</si>
  <si>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</si>
  <si>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</si>
  <si>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</si>
  <si>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</si>
  <si>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</si>
  <si>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</si>
  <si>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</si>
  <si>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</si>
  <si>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</si>
  <si>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</si>
  <si>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</si>
  <si>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</si>
  <si>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</si>
  <si>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</si>
  <si>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</si>
  <si>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</si>
  <si>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</si>
  <si>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</si>
  <si>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</si>
  <si>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</si>
  <si>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</si>
  <si>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</si>
  <si>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</si>
  <si>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</si>
  <si>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</si>
  <si>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</si>
  <si>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</si>
  <si>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</si>
  <si>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</si>
  <si>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</si>
  <si>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</si>
  <si>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</si>
  <si>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</si>
  <si>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</si>
  <si>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</si>
  <si>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</si>
  <si>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</si>
  <si>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</si>
  <si>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</si>
  <si>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</si>
  <si>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</si>
  <si>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</si>
  <si>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</si>
  <si>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</si>
  <si>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</si>
  <si>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</si>
  <si>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</si>
  <si>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</si>
  <si>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</si>
  <si>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</si>
  <si>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</si>
  <si>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</si>
  <si>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</si>
  <si>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</si>
  <si>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</si>
  <si>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</si>
  <si>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</si>
  <si>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</si>
  <si>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</si>
  <si>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</si>
  <si>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</si>
  <si>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</si>
  <si>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</si>
  <si>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</si>
  <si>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</si>
  <si>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</si>
  <si>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</si>
  <si>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</si>
  <si>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</si>
  <si>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</si>
  <si>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</si>
  <si>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</si>
  <si>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</si>
  <si>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</si>
  <si>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</si>
  <si>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</si>
  <si>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</si>
  <si>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</si>
  <si>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</si>
  <si>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</si>
  <si>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</si>
  <si>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</si>
  <si>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</si>
  <si>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</si>
  <si>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</si>
  <si>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</si>
  <si>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</si>
  <si>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</si>
  <si>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</si>
  <si>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</si>
  <si>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</si>
  <si>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</si>
  <si>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</si>
  <si>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</si>
  <si>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</si>
  <si>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</si>
  <si>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</si>
  <si>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</si>
  <si>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</si>
  <si>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</si>
  <si>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</si>
  <si>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</si>
  <si>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</si>
  <si>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</si>
  <si>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</si>
  <si>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</si>
  <si>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</si>
  <si>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</si>
  <si>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</si>
  <si>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</si>
  <si>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</si>
  <si>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</si>
  <si>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</si>
  <si>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</si>
  <si>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</si>
  <si>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</si>
  <si>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</si>
  <si>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</si>
  <si>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</si>
  <si>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</si>
  <si>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</si>
  <si>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</si>
  <si>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</si>
  <si>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</si>
  <si>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</si>
  <si>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</si>
  <si>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</si>
  <si>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</si>
  <si>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</si>
  <si>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</si>
  <si>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</si>
  <si>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</si>
  <si>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</si>
  <si>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</si>
  <si>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</si>
  <si>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</si>
  <si>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</si>
  <si>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</si>
  <si>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</si>
  <si>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</si>
  <si>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</si>
  <si>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</si>
  <si>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</si>
  <si>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</si>
  <si>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</si>
  <si>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</si>
  <si>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</si>
  <si>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</si>
  <si>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</si>
  <si>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</si>
  <si>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</si>
  <si>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</si>
  <si>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</si>
  <si>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</si>
  <si>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</si>
  <si>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</si>
  <si>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</si>
  <si>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</si>
  <si>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</si>
  <si>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</si>
  <si>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</si>
  <si>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</si>
  <si>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</si>
  <si>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</si>
  <si>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</si>
  <si>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</si>
  <si>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</si>
  <si>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</si>
  <si>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</si>
  <si>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</si>
  <si>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</si>
  <si>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</si>
  <si>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</si>
  <si>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</si>
  <si>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</si>
  <si>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</si>
  <si>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</si>
  <si>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</si>
  <si>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</si>
  <si>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</si>
  <si>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</si>
  <si>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</si>
  <si>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</si>
  <si>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</si>
  <si>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</si>
  <si>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</si>
  <si>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</si>
  <si>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</si>
  <si>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</si>
  <si>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</si>
  <si>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</si>
  <si>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</si>
  <si>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</si>
  <si>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</si>
  <si>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</si>
  <si>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</si>
  <si>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</si>
  <si>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</si>
  <si>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</si>
  <si>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</si>
  <si>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</si>
  <si>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</si>
  <si>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</si>
  <si>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</si>
  <si>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</si>
  <si>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</si>
  <si>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</si>
  <si>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</si>
  <si>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</si>
  <si>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</si>
  <si>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</si>
  <si>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</si>
  <si>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</si>
  <si>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</si>
  <si>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</si>
  <si>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</si>
  <si>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</si>
  <si>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</si>
  <si>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</si>
  <si>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</si>
  <si>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</si>
  <si>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</si>
  <si>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</si>
  <si>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</si>
  <si>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</si>
  <si>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</si>
  <si>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</si>
  <si>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</si>
  <si>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</si>
  <si>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</si>
  <si>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</si>
  <si>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</si>
  <si>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</si>
  <si>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</si>
  <si>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</si>
  <si>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</si>
  <si>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</si>
  <si>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</si>
  <si>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</si>
  <si>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</si>
  <si>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</si>
  <si>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</si>
  <si>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</si>
  <si>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</si>
  <si>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</si>
  <si>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</si>
  <si>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</si>
  <si>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</si>
  <si>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</si>
  <si>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</si>
  <si>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</si>
  <si>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</si>
  <si>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</si>
  <si>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</si>
  <si>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</si>
  <si>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</si>
  <si>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</si>
  <si>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</si>
  <si>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</si>
  <si>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</si>
  <si>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</si>
  <si>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</si>
  <si>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</si>
  <si>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</si>
  <si>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</si>
  <si>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</si>
  <si>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</si>
  <si>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</si>
  <si>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</si>
  <si>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</si>
  <si>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</si>
  <si>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</si>
  <si>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</si>
  <si>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</si>
  <si>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</si>
  <si>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</si>
  <si>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</si>
  <si>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</si>
  <si>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</si>
  <si>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</si>
  <si>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</si>
  <si>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</si>
  <si>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</si>
  <si>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</si>
  <si>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</si>
  <si>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</si>
  <si>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</si>
  <si>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</si>
  <si>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</si>
  <si>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</si>
  <si>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</si>
  <si>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</si>
  <si>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</si>
  <si>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</si>
  <si>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</si>
  <si>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</si>
  <si>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</si>
  <si>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</si>
  <si>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</si>
  <si>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</si>
  <si>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</si>
  <si>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</si>
  <si>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</si>
  <si>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</si>
  <si>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</si>
  <si>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</si>
  <si>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</si>
  <si>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</si>
  <si>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</si>
  <si>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</si>
  <si>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</si>
  <si>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</si>
  <si>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</si>
  <si>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</si>
  <si>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</si>
  <si>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</si>
  <si>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</si>
  <si>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</si>
  <si>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</si>
  <si>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</si>
  <si>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</si>
  <si>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</si>
  <si>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</si>
  <si>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</si>
  <si>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</si>
  <si>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</si>
  <si>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</si>
  <si>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</si>
  <si>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</si>
  <si>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</si>
  <si>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</si>
  <si>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</si>
  <si>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</si>
  <si>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</si>
  <si>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</si>
  <si>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</si>
  <si>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</si>
  <si>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</si>
  <si>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</si>
  <si>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</si>
  <si>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</si>
  <si>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</si>
  <si>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</si>
  <si>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</si>
  <si>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</si>
  <si>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</si>
  <si>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</si>
  <si>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</si>
  <si>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</si>
  <si>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</si>
  <si>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</si>
  <si>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</si>
  <si>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</si>
  <si>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</si>
  <si>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</si>
  <si>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</si>
  <si>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</si>
  <si>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</si>
  <si>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</si>
  <si>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</si>
  <si>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</si>
  <si>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</si>
  <si>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</si>
  <si>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</si>
  <si>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</si>
  <si>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</si>
  <si>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</si>
  <si>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</si>
  <si>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</si>
  <si>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</si>
  <si>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</si>
  <si>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</si>
  <si>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</si>
  <si>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</si>
  <si>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</si>
  <si>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</si>
  <si>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</si>
  <si>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</si>
  <si>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</si>
  <si>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</si>
  <si>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</si>
  <si>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</si>
  <si>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</si>
  <si>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</si>
  <si>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</si>
  <si>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</si>
  <si>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</si>
  <si>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</si>
  <si>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</si>
  <si>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</si>
  <si>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</si>
  <si>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</si>
  <si>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</si>
  <si>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</si>
  <si>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</si>
  <si>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</si>
  <si>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</si>
  <si>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</si>
  <si>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</si>
  <si>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</si>
  <si>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</si>
  <si>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</si>
  <si>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</si>
  <si>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</si>
  <si>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</si>
  <si>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</si>
  <si>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</si>
  <si>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</si>
  <si>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</si>
  <si>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</si>
  <si>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</si>
  <si>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</si>
  <si>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</si>
  <si>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</si>
  <si>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</si>
  <si>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</si>
  <si>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</si>
  <si>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</si>
  <si>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</si>
  <si>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</si>
  <si>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</si>
  <si>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</si>
  <si>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</si>
  <si>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</si>
  <si>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</si>
  <si>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</si>
  <si>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</si>
  <si>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</si>
  <si>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</si>
  <si>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</si>
  <si>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</si>
  <si>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</si>
  <si>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</si>
  <si>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</si>
  <si>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</si>
  <si>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</si>
  <si>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</si>
  <si>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</si>
  <si>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</si>
  <si>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</si>
  <si>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</si>
  <si>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</si>
  <si>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</si>
  <si>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</si>
  <si>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</si>
  <si>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</si>
  <si>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</si>
  <si>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</si>
  <si>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</si>
  <si>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</si>
  <si>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</si>
  <si>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</si>
  <si>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</si>
  <si>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</si>
  <si>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</si>
  <si>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</si>
  <si>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</si>
  <si>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</si>
  <si>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</si>
  <si>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</si>
  <si>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</si>
  <si>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</si>
  <si>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</si>
  <si>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</si>
  <si>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</si>
  <si>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</si>
  <si>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</si>
  <si>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</si>
  <si>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</si>
  <si>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</si>
  <si>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</si>
  <si>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</si>
  <si>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</si>
  <si>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</si>
  <si>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</si>
  <si>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</si>
  <si>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</si>
  <si>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</si>
  <si>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</si>
  <si>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</si>
  <si>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</si>
  <si>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</si>
  <si>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</si>
  <si>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</si>
  <si>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</si>
  <si>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</si>
  <si>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</si>
  <si>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</si>
  <si>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</si>
  <si>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</si>
  <si>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</si>
  <si>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</si>
  <si>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</si>
  <si>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</si>
  <si>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</si>
  <si>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</si>
  <si>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</si>
  <si>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</si>
  <si>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</si>
  <si>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</si>
  <si>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</si>
  <si>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</si>
  <si>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</si>
  <si>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</si>
  <si>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</si>
  <si>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</si>
  <si>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</si>
  <si>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</si>
  <si>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</si>
  <si>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</si>
  <si>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</si>
  <si>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</si>
  <si>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</si>
  <si>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</si>
  <si>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</si>
  <si>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</si>
  <si>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</si>
  <si>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</si>
  <si>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</si>
  <si>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</si>
  <si>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</si>
  <si>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</si>
  <si>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</si>
  <si>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</si>
  <si>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</si>
  <si>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</si>
  <si>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</si>
  <si>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</si>
  <si>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</si>
  <si>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</si>
  <si>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</si>
  <si>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</si>
  <si>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</si>
  <si>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</si>
  <si>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</si>
  <si>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</si>
  <si>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</si>
  <si>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</si>
  <si>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</si>
  <si>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</si>
  <si>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</si>
  <si>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</si>
  <si>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</si>
  <si>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</si>
  <si>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</si>
  <si>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</si>
  <si>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</si>
  <si>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</si>
  <si>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</si>
  <si>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</si>
  <si>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</si>
  <si>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</si>
  <si>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</si>
  <si>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</si>
  <si>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</si>
  <si>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</si>
  <si>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</si>
  <si>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</si>
  <si>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</si>
  <si>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</si>
  <si>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</si>
  <si>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</si>
  <si>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</si>
  <si>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</si>
  <si>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</si>
  <si>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</si>
  <si>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</si>
  <si>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</si>
  <si>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</si>
  <si>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</si>
  <si>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</si>
  <si>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</si>
  <si>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</si>
  <si>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</si>
  <si>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</si>
  <si>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</si>
  <si>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</si>
  <si>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</si>
  <si>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</si>
  <si>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</si>
  <si>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</si>
  <si>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</si>
  <si>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</si>
  <si>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</si>
  <si>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</si>
  <si>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</si>
  <si>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</si>
  <si>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</si>
  <si>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</si>
  <si>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</si>
  <si>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</si>
  <si>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</si>
  <si>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</si>
  <si>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</si>
  <si>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</si>
  <si>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</si>
  <si>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</si>
  <si>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</si>
  <si>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</si>
  <si>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</si>
  <si>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</si>
  <si>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</si>
  <si>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</si>
  <si>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</si>
  <si>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</si>
  <si>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</si>
  <si>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</si>
  <si>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</si>
  <si>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</si>
  <si>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</si>
  <si>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</si>
  <si>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</si>
  <si>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</si>
  <si>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</si>
  <si>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</si>
  <si>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</si>
  <si>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</si>
  <si>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</si>
  <si>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</si>
  <si>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</si>
  <si>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</si>
  <si>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</si>
  <si>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</si>
  <si>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</si>
  <si>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</si>
  <si>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</si>
  <si>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</si>
  <si>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</si>
  <si>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</si>
  <si>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</si>
  <si>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</si>
  <si>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</si>
  <si>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</si>
  <si>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</si>
  <si>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</si>
  <si>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</si>
  <si>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</si>
  <si>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</si>
  <si>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</si>
  <si>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</si>
  <si>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</si>
  <si>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</si>
  <si>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</si>
  <si>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</si>
  <si>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</si>
  <si>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</si>
  <si>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</si>
  <si>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</si>
  <si>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</si>
  <si>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</si>
  <si>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</si>
  <si>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</si>
  <si>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</si>
  <si>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</si>
  <si>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</si>
  <si>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</si>
  <si>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</si>
  <si>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</si>
  <si>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</si>
  <si>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</si>
  <si>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</si>
  <si>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</si>
  <si>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</si>
  <si>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</si>
  <si>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</si>
  <si>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</si>
  <si>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</si>
  <si>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</si>
  <si>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</si>
  <si>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</si>
  <si>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</si>
  <si>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</si>
  <si>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</si>
  <si>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</si>
  <si>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</si>
  <si>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</si>
  <si>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</si>
  <si>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</si>
  <si>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</si>
  <si>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</si>
  <si>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</si>
  <si>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</si>
  <si>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</si>
  <si>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</si>
  <si>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</si>
  <si>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</si>
  <si>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</si>
  <si>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</si>
  <si>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</si>
  <si>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</si>
  <si>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</si>
  <si>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</si>
  <si>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</si>
  <si>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</si>
  <si>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</si>
  <si>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</si>
  <si>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</si>
  <si>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</si>
  <si>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</si>
  <si>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</si>
  <si>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</si>
  <si>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</si>
  <si>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</si>
  <si>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</si>
  <si>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</si>
  <si>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</si>
  <si>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</si>
  <si>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</si>
  <si>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</si>
  <si>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</si>
  <si>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</si>
  <si>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</si>
  <si>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</si>
  <si>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</si>
  <si>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</si>
  <si>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</si>
  <si>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</si>
  <si>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</si>
  <si>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</si>
  <si>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</si>
  <si>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</si>
  <si>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</si>
  <si>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</si>
  <si>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</si>
  <si>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</si>
  <si>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</si>
  <si>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</si>
  <si>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</si>
  <si>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</si>
  <si>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</si>
  <si>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</si>
  <si>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</si>
  <si>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</si>
  <si>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</si>
  <si>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</si>
  <si>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</si>
  <si>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</si>
  <si>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</si>
  <si>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</si>
  <si>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</si>
  <si>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</si>
  <si>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</si>
  <si>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</si>
  <si>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</si>
  <si>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</si>
  <si>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</si>
  <si>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</si>
  <si>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</si>
  <si>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</si>
  <si>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</si>
  <si>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</si>
  <si>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</si>
  <si>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</si>
  <si>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</si>
  <si>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</si>
  <si>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</si>
  <si>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</si>
  <si>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</si>
  <si>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</si>
  <si>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</si>
  <si>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</si>
  <si>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</si>
  <si>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</si>
  <si>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</si>
  <si>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</si>
  <si>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</si>
  <si>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</si>
  <si>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</si>
  <si>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</si>
  <si>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</si>
  <si>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</si>
  <si>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</si>
  <si>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</si>
  <si>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</si>
  <si>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</si>
  <si>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</si>
  <si>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</si>
  <si>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</si>
  <si>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</si>
  <si>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</si>
  <si>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</si>
  <si>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</si>
  <si>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</si>
  <si>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</si>
  <si>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</si>
  <si>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</si>
  <si>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</si>
  <si>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</si>
  <si>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</si>
  <si>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</si>
  <si>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</si>
  <si>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</si>
  <si>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</si>
  <si>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</si>
  <si>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</si>
  <si>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</si>
  <si>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</si>
  <si>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</si>
  <si>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</si>
  <si>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</si>
  <si>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</si>
  <si>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</si>
  <si>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</si>
  <si>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</si>
  <si>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</si>
  <si>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</si>
  <si>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</si>
  <si>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</si>
  <si>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</si>
  <si>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</si>
  <si>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</si>
  <si>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</si>
  <si>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</si>
  <si>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</si>
  <si>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</si>
  <si>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</si>
  <si>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</si>
  <si>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</si>
  <si>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</si>
  <si>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</si>
  <si>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</si>
  <si>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</si>
  <si>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</si>
  <si>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</si>
  <si>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</si>
  <si>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</si>
  <si>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</si>
  <si>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</si>
  <si>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</si>
  <si>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</si>
  <si>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</si>
  <si>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</si>
  <si>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</si>
  <si>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</si>
  <si>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</si>
  <si>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</si>
  <si>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</si>
  <si>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</si>
  <si>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</si>
  <si>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</si>
  <si>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</si>
  <si>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</si>
  <si>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</si>
  <si>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</si>
  <si>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</si>
  <si>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</si>
  <si>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</si>
  <si>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</si>
  <si>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</si>
  <si>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</si>
  <si>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</si>
  <si>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</si>
  <si>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</si>
  <si>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</si>
  <si>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</si>
  <si>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</si>
  <si>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</si>
  <si>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</si>
  <si>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</si>
  <si>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</si>
  <si>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</si>
  <si>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</si>
  <si>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</si>
  <si>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</si>
  <si>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</si>
  <si>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</si>
  <si>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</si>
  <si>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</si>
  <si>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</si>
  <si>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</si>
  <si>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</si>
  <si>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</si>
  <si>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</si>
  <si>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</si>
  <si>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</si>
  <si>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</si>
  <si>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</si>
  <si>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</si>
  <si>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</si>
  <si>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</si>
  <si>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</si>
  <si>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</si>
  <si>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</si>
  <si>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</si>
  <si>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</si>
  <si>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</si>
  <si>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</si>
  <si>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</si>
  <si>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</si>
  <si>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</si>
  <si>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</si>
  <si>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</si>
  <si>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</si>
  <si>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</si>
  <si>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</si>
  <si>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</si>
  <si>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</si>
  <si>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</si>
  <si>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</si>
  <si>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</si>
  <si>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</si>
  <si>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</si>
  <si>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</si>
  <si>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</si>
  <si>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</si>
  <si>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</si>
  <si>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</si>
  <si>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</si>
  <si>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</si>
  <si>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</si>
  <si>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</si>
  <si>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</si>
  <si>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</si>
  <si>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</si>
  <si>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</si>
  <si>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</si>
  <si>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</si>
  <si>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</si>
  <si>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</si>
  <si>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</si>
  <si>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</si>
  <si>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</si>
  <si>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</si>
  <si>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</si>
  <si>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</si>
  <si>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</si>
  <si>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</si>
  <si>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</si>
  <si>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</si>
  <si>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</si>
  <si>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</si>
  <si>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</si>
  <si>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</si>
  <si>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</si>
  <si>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</si>
  <si>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</si>
  <si>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</si>
  <si>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</si>
  <si>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</si>
  <si>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</si>
  <si>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</si>
  <si>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</si>
  <si>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</si>
  <si>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</si>
  <si>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</si>
  <si>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</si>
  <si>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</si>
  <si>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</si>
  <si>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</si>
  <si>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</si>
  <si>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</si>
  <si>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</si>
  <si>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</si>
  <si>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</si>
  <si>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</si>
  <si>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</si>
  <si>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</si>
  <si>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</si>
  <si>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</si>
  <si>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</si>
  <si>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</si>
  <si>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</si>
  <si>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</si>
  <si>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</si>
  <si>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</si>
  <si>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</si>
  <si>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</si>
  <si>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</si>
  <si>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</si>
  <si>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</si>
  <si>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</si>
  <si>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</si>
  <si>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</si>
  <si>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</si>
  <si>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</si>
  <si>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</si>
  <si>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</si>
  <si>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</si>
  <si>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</si>
  <si>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</si>
  <si>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</si>
  <si>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</si>
  <si>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</si>
  <si>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</si>
  <si>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</si>
  <si>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</si>
  <si>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</si>
  <si>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</si>
  <si>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</si>
  <si>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</si>
  <si>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</si>
  <si>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</si>
  <si>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</si>
  <si>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</si>
  <si>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</si>
  <si>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</si>
  <si>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</si>
  <si>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</si>
  <si>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</si>
  <si>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</si>
  <si>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</si>
  <si>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</si>
  <si>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</si>
  <si>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</si>
  <si>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</si>
  <si>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</si>
  <si>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</si>
  <si>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</si>
  <si>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</si>
  <si>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</si>
  <si>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</si>
  <si>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</si>
  <si>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</si>
  <si>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</si>
  <si>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</si>
  <si>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</si>
  <si>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</si>
  <si>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</si>
  <si>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</si>
  <si>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</si>
  <si>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</si>
  <si>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</si>
  <si>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</si>
  <si>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</si>
  <si>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</si>
  <si>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</si>
  <si>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</si>
  <si>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</si>
  <si>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</si>
  <si>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</si>
  <si>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</si>
  <si>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</si>
  <si>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</si>
  <si>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</si>
  <si>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</si>
  <si>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</si>
  <si>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</si>
  <si>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</si>
  <si>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</si>
  <si>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</si>
  <si>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</si>
  <si>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</si>
  <si>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</si>
  <si>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</si>
  <si>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</si>
  <si>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</si>
  <si>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</si>
  <si>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</si>
  <si>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</si>
  <si>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</si>
  <si>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</si>
  <si>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</si>
  <si>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</si>
  <si>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</si>
  <si>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</si>
  <si>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</si>
  <si>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</si>
  <si>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</si>
  <si>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</si>
  <si>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</si>
  <si>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</si>
  <si>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</si>
  <si>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</si>
  <si>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</si>
  <si>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</si>
  <si>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</si>
  <si>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</si>
  <si>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</si>
  <si>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</si>
  <si>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</si>
  <si>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</si>
  <si>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</si>
  <si>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</si>
  <si>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</si>
  <si>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</si>
  <si>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</si>
  <si>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</si>
  <si>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</si>
  <si>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</si>
  <si>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</si>
  <si>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</si>
  <si>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</si>
  <si>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</si>
  <si>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</si>
  <si>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</si>
  <si>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</si>
  <si>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</si>
  <si>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</si>
  <si>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</si>
  <si>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</si>
  <si>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</si>
  <si>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</si>
  <si>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</si>
  <si>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</si>
  <si>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</si>
  <si>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</si>
  <si>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</si>
  <si>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</si>
  <si>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</si>
  <si>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</si>
  <si>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</si>
  <si>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</si>
  <si>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</si>
  <si>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</si>
  <si>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</si>
  <si>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</si>
  <si>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</si>
  <si>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</si>
  <si>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</si>
  <si>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</si>
  <si>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</si>
  <si>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</si>
  <si>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</si>
  <si>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</si>
  <si>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</si>
  <si>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</si>
  <si>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</si>
  <si>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</si>
  <si>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</si>
  <si>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</si>
  <si>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</si>
  <si>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</si>
  <si>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</si>
  <si>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</si>
  <si>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</si>
  <si>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</si>
  <si>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</si>
  <si>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</si>
  <si>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</si>
  <si>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</si>
  <si>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</si>
  <si>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</si>
  <si>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</si>
  <si>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</si>
  <si>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</si>
  <si>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</si>
  <si>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</si>
  <si>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</si>
  <si>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</si>
  <si>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</si>
  <si>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</si>
  <si>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</si>
  <si>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</si>
  <si>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</si>
  <si>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</si>
  <si>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</si>
  <si>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</si>
  <si>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</si>
  <si>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</si>
  <si>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</si>
  <si>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</si>
  <si>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</si>
  <si>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</si>
  <si>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</si>
  <si>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</si>
  <si>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</si>
  <si>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</si>
  <si>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</si>
  <si>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</si>
  <si>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</si>
  <si>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</si>
  <si>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</si>
  <si>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</si>
  <si>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</si>
  <si>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</si>
  <si>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</si>
  <si>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</si>
  <si>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</si>
  <si>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</si>
  <si>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</si>
  <si>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</si>
  <si>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</si>
  <si>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</si>
  <si>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</si>
  <si>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</si>
  <si>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</si>
  <si>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</si>
  <si>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</si>
  <si>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</si>
  <si>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</si>
  <si>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</si>
  <si>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</si>
  <si>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</si>
  <si>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</si>
  <si>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</si>
  <si>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</si>
  <si>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</si>
  <si>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</si>
  <si>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</si>
  <si>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</si>
  <si>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</si>
  <si>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</si>
  <si>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</si>
  <si>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</si>
  <si>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</si>
  <si>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</si>
  <si>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</si>
  <si>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</si>
  <si>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</si>
  <si>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</si>
  <si>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</si>
  <si>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</si>
  <si>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</si>
  <si>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</si>
  <si>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</si>
  <si>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</si>
  <si>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</si>
  <si>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</si>
  <si>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</si>
  <si>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</si>
  <si>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</si>
  <si>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</si>
  <si>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</si>
  <si>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</si>
  <si>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</si>
  <si>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</si>
  <si>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</si>
  <si>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</si>
  <si>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</si>
  <si>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</si>
  <si>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</si>
  <si>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</si>
  <si>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</si>
  <si>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</si>
  <si>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</si>
  <si>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</si>
  <si>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</si>
  <si>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</si>
  <si>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</si>
  <si>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</si>
  <si>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</si>
  <si>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</si>
  <si>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</si>
  <si>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</si>
  <si>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</si>
  <si>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</si>
  <si>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</si>
  <si>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</si>
  <si>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</si>
  <si>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</si>
  <si>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</si>
  <si>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</si>
  <si>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</si>
  <si>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</si>
  <si>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</si>
  <si>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</si>
  <si>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</si>
  <si>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</si>
  <si>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</si>
  <si>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</si>
  <si>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</si>
  <si>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</si>
  <si>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</si>
  <si>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</si>
  <si>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</si>
  <si>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</si>
  <si>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</si>
  <si>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</si>
  <si>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</si>
  <si>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</si>
  <si>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</si>
  <si>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</si>
  <si>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</si>
  <si>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</si>
  <si>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</si>
  <si>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</si>
  <si>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</si>
  <si>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</si>
  <si>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</si>
  <si>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</si>
  <si>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</si>
  <si>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</si>
  <si>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</si>
  <si>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</si>
  <si>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</si>
  <si>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</si>
  <si>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</si>
  <si>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</si>
  <si>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</si>
  <si>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</si>
  <si>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</si>
  <si>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</si>
  <si>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</si>
  <si>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</si>
  <si>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</si>
  <si>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</si>
  <si>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</si>
  <si>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</si>
  <si>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</si>
  <si>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</si>
  <si>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</si>
  <si>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</si>
  <si>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</si>
  <si>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</si>
  <si>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</si>
  <si>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</si>
  <si>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</si>
  <si>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</si>
  <si>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</si>
  <si>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</si>
  <si>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</si>
  <si>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</si>
  <si>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</si>
  <si>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</si>
  <si>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</si>
  <si>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</si>
  <si>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</si>
  <si>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</si>
  <si>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</si>
  <si>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</si>
  <si>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</si>
  <si>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</si>
  <si>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</si>
  <si>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</si>
  <si>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</si>
  <si>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</si>
  <si>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</si>
  <si>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</si>
  <si>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</si>
  <si>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</si>
  <si>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</si>
  <si>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</si>
  <si>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</si>
  <si>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</si>
  <si>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</si>
  <si>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</si>
  <si>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</si>
  <si>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</si>
  <si>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</si>
  <si>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</si>
  <si>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</si>
  <si>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</si>
  <si>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</si>
  <si>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</si>
  <si>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</si>
  <si>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</si>
  <si>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</si>
  <si>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</si>
  <si>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</si>
  <si>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</si>
  <si>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</si>
  <si>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</si>
  <si>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</si>
  <si>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</si>
  <si>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</si>
  <si>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</si>
  <si>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</si>
  <si>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</si>
  <si>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</si>
  <si>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</si>
  <si>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</si>
  <si>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</si>
  <si>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</si>
  <si>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</si>
  <si>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</si>
  <si>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</si>
  <si>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</si>
  <si>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</si>
  <si>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</si>
  <si>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</si>
  <si>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</si>
  <si>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</si>
  <si>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</si>
  <si>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</si>
  <si>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</si>
  <si>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</si>
  <si>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</si>
  <si>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</si>
  <si>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</si>
  <si>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</si>
  <si>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</si>
  <si>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</si>
  <si>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</si>
  <si>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</si>
  <si>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</si>
  <si>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</si>
  <si>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</si>
  <si>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</si>
  <si>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</si>
  <si>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</si>
  <si>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</si>
  <si>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</si>
  <si>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</si>
  <si>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</si>
  <si>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</si>
  <si>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</si>
  <si>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</si>
  <si>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</si>
  <si>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</si>
  <si>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</si>
  <si>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</si>
  <si>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</si>
  <si>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</si>
  <si>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</si>
  <si>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</si>
  <si>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</si>
  <si>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</si>
  <si>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</si>
  <si>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</si>
  <si>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</si>
  <si>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</si>
  <si>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</si>
  <si>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</si>
  <si>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</si>
  <si>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</si>
  <si>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</si>
  <si>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</si>
  <si>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</si>
  <si>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</si>
  <si>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</si>
  <si>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</si>
  <si>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</si>
  <si>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</si>
  <si>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</si>
  <si>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</si>
  <si>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</si>
  <si>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</si>
  <si>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</si>
  <si>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</si>
  <si>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</si>
  <si>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</si>
  <si>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</si>
  <si>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</si>
  <si>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</si>
  <si>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</si>
  <si>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</si>
  <si>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</si>
  <si>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</si>
  <si>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</si>
  <si>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</si>
  <si>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</si>
  <si>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</si>
  <si>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</si>
  <si>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</si>
  <si>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</si>
  <si>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</si>
  <si>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</si>
  <si>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</si>
  <si>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</si>
  <si>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</si>
  <si>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</si>
  <si>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</si>
  <si>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</si>
  <si>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</si>
  <si>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</si>
  <si>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</si>
  <si>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</si>
  <si>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</si>
  <si>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</si>
  <si>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</si>
  <si>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</si>
  <si>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</si>
  <si>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</si>
  <si>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</si>
  <si>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</si>
  <si>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</si>
  <si>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</si>
  <si>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</si>
  <si>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</si>
  <si>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</si>
  <si>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</si>
  <si>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</si>
  <si>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</si>
  <si>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</si>
  <si>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</si>
  <si>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</si>
  <si>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</si>
  <si>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</si>
  <si>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</si>
  <si>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</si>
  <si>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</si>
  <si>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</si>
  <si>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</si>
  <si>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</si>
  <si>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</si>
  <si>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</si>
  <si>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</si>
  <si>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</si>
  <si>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</si>
  <si>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</si>
  <si>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</si>
  <si>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</si>
  <si>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</si>
  <si>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</si>
  <si>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</si>
  <si>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</si>
  <si>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</si>
  <si>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</si>
  <si>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</si>
  <si>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</si>
  <si>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</si>
  <si>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</si>
  <si>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</si>
  <si>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</si>
  <si>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</si>
  <si>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</si>
  <si>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</si>
  <si>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</si>
  <si>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</si>
  <si>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</si>
  <si>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</si>
  <si>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</si>
  <si>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</si>
  <si>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</si>
  <si>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</si>
  <si>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</si>
  <si>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</si>
  <si>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</si>
  <si>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</si>
  <si>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</si>
  <si>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</si>
  <si>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</si>
  <si>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</si>
  <si>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</si>
  <si>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</si>
  <si>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</si>
  <si>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</si>
  <si>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</si>
  <si>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</si>
  <si>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</si>
  <si>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</si>
  <si>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</si>
  <si>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</si>
  <si>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</si>
  <si>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</si>
  <si>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</si>
  <si>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</si>
  <si>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</si>
  <si>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</si>
  <si>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</si>
  <si>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</si>
  <si>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</si>
  <si>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</si>
  <si>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</si>
  <si>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</si>
  <si>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</si>
  <si>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</si>
  <si>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</si>
  <si>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</si>
  <si>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</si>
  <si>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</si>
  <si>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</si>
  <si>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</si>
  <si>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</si>
  <si>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</si>
  <si>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</si>
  <si>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</si>
  <si>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</si>
  <si>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</si>
  <si>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</si>
  <si>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</si>
  <si>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</si>
  <si>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</si>
  <si>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</si>
  <si>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</si>
  <si>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</si>
  <si>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</si>
  <si>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</si>
  <si>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</si>
  <si>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</si>
  <si>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</si>
  <si>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</si>
  <si>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</si>
  <si>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</si>
  <si>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</si>
  <si>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</si>
  <si>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</si>
  <si>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</si>
  <si>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</si>
  <si>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</si>
  <si>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</si>
  <si>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</si>
  <si>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</si>
  <si>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</si>
  <si>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</si>
  <si>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</si>
  <si>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</si>
  <si>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</si>
  <si>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</si>
  <si>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</si>
  <si>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</si>
  <si>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</si>
  <si>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</si>
  <si>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</si>
  <si>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</si>
  <si>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</si>
  <si>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</si>
  <si>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</si>
  <si>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</si>
  <si>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</si>
  <si>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</si>
  <si>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</si>
  <si>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</si>
  <si>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</si>
  <si>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</si>
  <si>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</si>
  <si>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</si>
  <si>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</si>
  <si>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</si>
  <si>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</si>
  <si>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</si>
  <si>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</si>
  <si>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</si>
  <si>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</si>
  <si>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</si>
  <si>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</si>
  <si>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</si>
  <si>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</si>
  <si>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</si>
  <si>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</si>
  <si>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</si>
  <si>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</si>
  <si>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</si>
  <si>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</si>
  <si>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</si>
  <si>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</si>
  <si>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</si>
  <si>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</si>
  <si>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</si>
  <si>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</si>
  <si>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</si>
  <si>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</si>
  <si>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</si>
  <si>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</si>
  <si>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</si>
  <si>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</si>
  <si>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</si>
  <si>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</si>
  <si>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</si>
  <si>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</si>
  <si>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</si>
  <si>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</si>
  <si>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</si>
  <si>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</si>
  <si>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</si>
  <si>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</si>
  <si>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</si>
  <si>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</si>
  <si>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</si>
  <si>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</si>
  <si>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</si>
  <si>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</si>
  <si>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</si>
  <si>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</si>
  <si>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</si>
  <si>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</si>
  <si>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</si>
  <si>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</si>
  <si>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</si>
  <si>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</si>
  <si>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</si>
  <si>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</si>
  <si>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</si>
  <si>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</si>
  <si>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</si>
  <si>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</si>
  <si>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</si>
  <si>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</si>
  <si>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</si>
  <si>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</si>
  <si>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</si>
  <si>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</si>
  <si>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</si>
  <si>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</si>
  <si>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</si>
  <si>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</si>
  <si>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</si>
  <si>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</si>
  <si>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</si>
  <si>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</si>
  <si>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</si>
  <si>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</si>
  <si>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</si>
  <si>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</si>
  <si>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</si>
  <si>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</si>
  <si>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</si>
  <si>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</si>
  <si>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</si>
  <si>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</si>
  <si>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</si>
  <si>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</si>
  <si>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</si>
  <si>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</si>
  <si>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</si>
  <si>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</si>
  <si>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</si>
  <si>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</si>
  <si>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</si>
  <si>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</si>
  <si>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</si>
  <si>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</si>
  <si>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</si>
  <si>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</si>
  <si>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</si>
  <si>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</si>
  <si>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</si>
  <si>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</si>
  <si>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</si>
  <si>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</si>
  <si>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</si>
  <si>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</si>
  <si>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</si>
  <si>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</si>
  <si>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</si>
  <si>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</si>
  <si>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</si>
  <si>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</si>
  <si>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</si>
  <si>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</si>
  <si>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</si>
  <si>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</si>
  <si>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</si>
  <si>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</si>
  <si>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</si>
  <si>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</si>
  <si>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</si>
  <si>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</si>
  <si>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</si>
  <si>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</si>
  <si>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</si>
  <si>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</si>
  <si>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</si>
  <si>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</si>
  <si>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</si>
  <si>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</si>
  <si>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</si>
  <si>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</si>
  <si>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</si>
  <si>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</si>
  <si>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</si>
  <si>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</si>
  <si>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</si>
  <si>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</si>
  <si>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</si>
  <si>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</si>
  <si>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</si>
  <si>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</si>
  <si>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</si>
  <si>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</si>
  <si>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</si>
  <si>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</si>
  <si>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</si>
  <si>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</si>
  <si>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</si>
  <si>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</si>
  <si>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</si>
  <si>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</si>
  <si>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</si>
  <si>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</si>
  <si>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</si>
  <si>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</si>
  <si>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</si>
  <si>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</si>
  <si>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</si>
  <si>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</si>
  <si>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</si>
  <si>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</si>
  <si>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</si>
  <si>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</si>
  <si>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</si>
  <si>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</si>
  <si>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</si>
  <si>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</si>
  <si>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</si>
  <si>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</si>
  <si>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</si>
  <si>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</si>
  <si>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</si>
  <si>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</si>
  <si>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</si>
  <si>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</si>
  <si>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</si>
  <si>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</si>
  <si>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</si>
  <si>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</si>
  <si>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</si>
  <si>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</si>
  <si>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</si>
  <si>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</si>
  <si>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</si>
  <si>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</si>
  <si>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</si>
  <si>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</si>
  <si>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</si>
  <si>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</si>
  <si>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</si>
  <si>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</si>
  <si>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</si>
  <si>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</si>
  <si>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</si>
  <si>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</si>
  <si>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</si>
  <si>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</si>
  <si>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</si>
  <si>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</si>
  <si>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</si>
  <si>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</si>
  <si>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</si>
  <si>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</si>
  <si>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</si>
  <si>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</si>
  <si>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</si>
  <si>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</si>
  <si>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</si>
  <si>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</si>
  <si>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</si>
  <si>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</si>
  <si>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</si>
  <si>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</si>
  <si>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</si>
  <si>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</si>
  <si>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</si>
  <si>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</si>
  <si>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</si>
  <si>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</si>
  <si>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</si>
  <si>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</si>
  <si>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</si>
  <si>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</si>
  <si>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</si>
  <si>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</si>
  <si>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</si>
  <si>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</si>
  <si>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</si>
  <si>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</si>
  <si>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</si>
  <si>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</si>
  <si>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</si>
  <si>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</si>
  <si>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</si>
  <si>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</si>
  <si>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</si>
  <si>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</si>
  <si>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</si>
  <si>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</si>
  <si>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</si>
  <si>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</si>
  <si>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</si>
  <si>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</si>
  <si>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</si>
  <si>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</si>
  <si>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</si>
  <si>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</si>
  <si>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</si>
  <si>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</si>
  <si>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</si>
  <si>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</si>
  <si>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</si>
  <si>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</si>
  <si>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</si>
  <si>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</si>
  <si>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</si>
  <si>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</si>
  <si>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</si>
  <si>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</si>
  <si>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</si>
  <si>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</si>
  <si>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</si>
  <si>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</si>
  <si>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</si>
  <si>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</si>
  <si>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</si>
  <si>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</si>
  <si>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</si>
  <si>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</si>
  <si>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</si>
  <si>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</si>
  <si>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</si>
  <si>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</si>
  <si>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</si>
  <si>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</si>
  <si>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</si>
  <si>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</si>
  <si>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</si>
  <si>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</si>
  <si>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</si>
  <si>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</si>
  <si>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</si>
  <si>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</si>
  <si>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</si>
  <si>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</si>
  <si>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</si>
  <si>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</si>
  <si>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</si>
  <si>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</si>
  <si>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</si>
  <si>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</si>
  <si>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</si>
  <si>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</si>
  <si>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</si>
  <si>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</si>
  <si>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</si>
  <si>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</si>
  <si>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</si>
  <si>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</si>
  <si>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</si>
  <si>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</si>
  <si>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</si>
  <si>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</si>
  <si>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</si>
  <si>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</si>
  <si>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</si>
  <si>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</si>
  <si>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</si>
  <si>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</si>
  <si>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</si>
  <si>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</si>
  <si>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</si>
  <si>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</si>
  <si>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</si>
  <si>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</si>
  <si>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</si>
  <si>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</si>
  <si>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</si>
  <si>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</si>
  <si>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</si>
  <si>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</si>
  <si>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</si>
  <si>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</si>
  <si>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</si>
  <si>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</si>
  <si>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</si>
  <si>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</si>
  <si>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</si>
  <si>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</si>
  <si>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</si>
  <si>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</si>
  <si>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</si>
  <si>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</si>
  <si>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</si>
  <si>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</si>
  <si>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</si>
  <si>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</si>
  <si>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</si>
  <si>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</si>
  <si>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</si>
  <si>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</si>
  <si>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</si>
  <si>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</si>
  <si>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</si>
  <si>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</si>
  <si>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</si>
  <si>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</si>
  <si>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</si>
  <si>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</si>
  <si>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</si>
  <si>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</si>
  <si>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</si>
  <si>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</si>
  <si>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</si>
  <si>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</si>
  <si>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</si>
  <si>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</si>
  <si>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</si>
  <si>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</si>
  <si>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</si>
  <si>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</si>
  <si>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</si>
  <si>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</si>
  <si>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</si>
  <si>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</si>
  <si>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</si>
  <si>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</si>
  <si>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</si>
  <si>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</si>
  <si>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</si>
  <si>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</si>
  <si>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</si>
  <si>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</si>
  <si>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</si>
  <si>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</si>
  <si>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</si>
  <si>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</si>
  <si>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</si>
  <si>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</si>
  <si>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</si>
  <si>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</si>
  <si>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</si>
  <si>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</si>
  <si>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</si>
  <si>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</si>
  <si>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</si>
  <si>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</si>
  <si>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</si>
  <si>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</si>
  <si>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</si>
  <si>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</si>
  <si>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</si>
  <si>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</si>
  <si>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</si>
  <si>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</si>
  <si>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</si>
  <si>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</si>
  <si>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</si>
  <si>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</si>
  <si>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</si>
  <si>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</si>
  <si>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</si>
  <si>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</si>
  <si>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</si>
  <si>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</si>
  <si>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</si>
  <si>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</si>
  <si>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</si>
  <si>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</si>
  <si>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</si>
  <si>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</si>
  <si>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</si>
  <si>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</si>
  <si>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</si>
  <si>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</si>
  <si>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</si>
  <si>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</si>
  <si>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</si>
  <si>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</si>
  <si>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</si>
  <si>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</si>
  <si>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</si>
  <si>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</si>
  <si>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</si>
  <si>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</si>
  <si>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</si>
  <si>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</si>
  <si>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</si>
  <si>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</si>
  <si>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</si>
  <si>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</si>
  <si>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</si>
  <si>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</si>
  <si>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</si>
  <si>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</si>
  <si>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</si>
  <si>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</si>
  <si>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</si>
  <si>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</si>
  <si>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</si>
  <si>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</si>
  <si>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</si>
  <si>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</si>
  <si>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</si>
  <si>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</si>
  <si>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</si>
  <si>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</si>
  <si>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</si>
  <si>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</si>
  <si>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</si>
  <si>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</si>
  <si>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</si>
  <si>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</si>
  <si>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</si>
  <si>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</si>
  <si>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</si>
  <si>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</si>
  <si>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</si>
  <si>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</si>
  <si>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</si>
  <si>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</si>
  <si>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</si>
  <si>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</si>
  <si>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</si>
  <si>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</si>
  <si>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</si>
  <si>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</si>
  <si>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</si>
  <si>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</si>
  <si>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</si>
  <si>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</si>
  <si>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</si>
  <si>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</si>
  <si>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</si>
  <si>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</si>
  <si>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</si>
  <si>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</si>
  <si>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</si>
  <si>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</si>
  <si>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</si>
  <si>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</si>
  <si>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</si>
  <si>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</si>
  <si>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</si>
  <si>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</si>
  <si>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</si>
  <si>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</si>
  <si>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</si>
  <si>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</si>
  <si>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</si>
  <si>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</si>
  <si>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</si>
  <si>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</si>
  <si>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</si>
  <si>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</si>
  <si>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</si>
  <si>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</si>
  <si>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</si>
  <si>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</si>
  <si>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</si>
  <si>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</si>
  <si>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</si>
  <si>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</si>
  <si>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</si>
  <si>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</si>
  <si>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</si>
  <si>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</si>
  <si>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</si>
  <si>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</si>
  <si>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</si>
  <si>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</si>
  <si>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</si>
  <si>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</si>
  <si>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</si>
  <si>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</si>
  <si>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</si>
  <si>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</si>
  <si>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</si>
  <si>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</si>
  <si>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</si>
  <si>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</si>
  <si>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</si>
  <si>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</si>
  <si>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</si>
  <si>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</si>
  <si>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</si>
  <si>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</si>
  <si>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</si>
  <si>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</si>
  <si>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</si>
  <si>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</si>
  <si>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</si>
  <si>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</si>
  <si>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</si>
  <si>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</si>
  <si>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</si>
  <si>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</si>
  <si>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</si>
  <si>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</si>
  <si>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</si>
  <si>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</si>
  <si>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</si>
  <si>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</si>
  <si>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</si>
  <si>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</si>
  <si>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</si>
  <si>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</si>
  <si>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</si>
  <si>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</si>
  <si>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</si>
  <si>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</si>
  <si>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</si>
  <si>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</si>
  <si>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</si>
  <si>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</si>
  <si>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</si>
  <si>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</si>
  <si>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</si>
  <si>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</si>
  <si>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</si>
  <si>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</si>
  <si>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</si>
  <si>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</si>
  <si>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</si>
  <si>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</si>
  <si>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</si>
  <si>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</si>
  <si>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</si>
  <si>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</si>
  <si>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</si>
  <si>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</si>
  <si>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</si>
  <si>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</si>
  <si>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</si>
  <si>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</si>
  <si>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</si>
  <si>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</si>
  <si>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</si>
  <si>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</si>
  <si>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</si>
  <si>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</si>
  <si>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</si>
  <si>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</si>
  <si>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</si>
  <si>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</si>
  <si>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</si>
  <si>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</si>
  <si>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</si>
  <si>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</si>
  <si>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</si>
  <si>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</si>
  <si>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</si>
  <si>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</si>
  <si>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</si>
  <si>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</si>
  <si>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</si>
  <si>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</si>
  <si>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</si>
  <si>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</si>
  <si>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</si>
  <si>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</si>
  <si>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</si>
  <si>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</si>
  <si>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</si>
  <si>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</si>
  <si>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</si>
  <si>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</si>
  <si>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</si>
  <si>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</si>
  <si>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</si>
  <si>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</si>
  <si>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</si>
  <si>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</si>
  <si>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</si>
  <si>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</si>
  <si>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</si>
  <si>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</si>
  <si>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</si>
  <si>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</si>
  <si>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</si>
  <si>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</si>
  <si>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</si>
  <si>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</si>
  <si>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</si>
  <si>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</si>
  <si>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</si>
  <si>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</si>
  <si>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</si>
  <si>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</si>
  <si>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</si>
  <si>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</si>
  <si>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</si>
  <si>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</si>
  <si>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</si>
  <si>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</si>
  <si>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</si>
  <si>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</si>
  <si>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</si>
  <si>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</si>
  <si>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</si>
  <si>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</si>
  <si>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</si>
  <si>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</si>
  <si>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</si>
  <si>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</si>
  <si>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</si>
  <si>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</si>
  <si>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</si>
  <si>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</si>
  <si>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</si>
  <si>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</si>
  <si>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</si>
  <si>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</si>
  <si>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</si>
  <si>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</si>
  <si>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</si>
  <si>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</si>
  <si>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</si>
  <si>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</si>
  <si>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</si>
  <si>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</si>
  <si>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</si>
  <si>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</si>
  <si>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</si>
  <si>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</si>
  <si>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</si>
  <si>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</si>
  <si>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</si>
  <si>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</si>
  <si>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</si>
  <si>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</si>
  <si>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</si>
  <si>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</si>
  <si>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</si>
  <si>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</si>
  <si>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</si>
  <si>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</si>
  <si>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</si>
  <si>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</si>
  <si>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</si>
  <si>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</si>
  <si>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</si>
  <si>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</si>
  <si>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</si>
  <si>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</si>
  <si>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</si>
  <si>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</si>
  <si>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</si>
  <si>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</si>
  <si>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</si>
  <si>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</si>
  <si>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</si>
  <si>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</si>
  <si>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</si>
  <si>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</si>
  <si>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</si>
  <si>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</si>
  <si>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</si>
  <si>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</si>
  <si>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</si>
  <si>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</si>
  <si>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</si>
  <si>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</si>
  <si>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</si>
  <si>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</si>
  <si>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</si>
  <si>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</si>
  <si>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</si>
  <si>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</si>
  <si>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</si>
  <si>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</si>
  <si>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</si>
  <si>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</si>
  <si>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</si>
  <si>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</si>
  <si>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</si>
  <si>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</si>
  <si>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</si>
  <si>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</si>
  <si>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</si>
  <si>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</si>
  <si>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</si>
  <si>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</si>
  <si>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</si>
  <si>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</si>
  <si>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</si>
  <si>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</si>
  <si>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</si>
  <si>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</si>
  <si>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</si>
  <si>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</si>
  <si>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</si>
  <si>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</si>
  <si>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</si>
  <si>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</si>
  <si>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</si>
  <si>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</si>
  <si>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</si>
  <si>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</si>
  <si>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</si>
  <si>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</si>
  <si>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</si>
  <si>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</si>
  <si>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</si>
  <si>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</si>
  <si>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</si>
  <si>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</si>
  <si>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</si>
  <si>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</si>
  <si>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</si>
  <si>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</si>
  <si>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</si>
  <si>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</si>
  <si>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</si>
  <si>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</si>
  <si>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</si>
  <si>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</si>
  <si>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</si>
  <si>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</si>
  <si>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</si>
  <si>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</si>
  <si>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</si>
  <si>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</si>
  <si>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</si>
  <si>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</si>
  <si>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</si>
  <si>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</si>
  <si>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</si>
  <si>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</si>
  <si>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</si>
  <si>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</si>
  <si>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</si>
  <si>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</si>
  <si>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</si>
  <si>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</si>
  <si>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</si>
  <si>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</si>
  <si>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</si>
  <si>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</si>
  <si>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</si>
  <si>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</si>
  <si>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</si>
  <si>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</si>
  <si>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</si>
  <si>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</si>
  <si>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</si>
  <si>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</si>
  <si>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</si>
  <si>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</si>
  <si>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</si>
  <si>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</si>
  <si>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</si>
  <si>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</si>
  <si>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</si>
  <si>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</si>
  <si>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</si>
  <si>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</si>
  <si>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</si>
  <si>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</si>
  <si>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</si>
  <si>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</si>
  <si>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</si>
  <si>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</si>
  <si>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</si>
  <si>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</si>
  <si>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</si>
  <si>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</si>
  <si>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</si>
  <si>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</si>
  <si>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</si>
  <si>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</si>
  <si>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</si>
  <si>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</si>
  <si>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</si>
  <si>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</si>
  <si>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</si>
  <si>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</si>
  <si>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</si>
  <si>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</si>
  <si>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</si>
  <si>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</si>
  <si>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</si>
  <si>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</si>
  <si>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</si>
  <si>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</si>
  <si>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</si>
  <si>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</si>
  <si>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</si>
  <si>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</si>
  <si>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</si>
  <si>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</si>
  <si>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</si>
  <si>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</si>
  <si>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</si>
  <si>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</si>
  <si>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</si>
  <si>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</si>
  <si>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</si>
  <si>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</si>
  <si>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</si>
  <si>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</si>
  <si>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</si>
  <si>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</si>
  <si>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</si>
  <si>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</si>
  <si>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</si>
  <si>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</si>
  <si>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</si>
  <si>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</si>
  <si>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</si>
  <si>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</si>
  <si>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</si>
  <si>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</si>
  <si>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</si>
  <si>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</si>
  <si>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</si>
  <si>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</si>
  <si>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</si>
  <si>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</si>
  <si>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</si>
  <si>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</si>
  <si>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</si>
  <si>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</si>
  <si>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</si>
  <si>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</si>
  <si>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</si>
  <si>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</si>
  <si>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</si>
  <si>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</si>
  <si>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</si>
  <si>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</si>
  <si>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</si>
  <si>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</si>
  <si>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</si>
  <si>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</si>
  <si>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</si>
  <si>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</si>
  <si>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</si>
  <si>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</si>
  <si>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</si>
  <si>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</si>
  <si>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</si>
  <si>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</si>
  <si>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</si>
  <si>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</si>
  <si>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</si>
  <si>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</si>
  <si>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</si>
  <si>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</si>
  <si>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</si>
  <si>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</si>
  <si>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</si>
  <si>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</si>
  <si>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</si>
  <si>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</si>
  <si>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</si>
  <si>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</si>
  <si>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</si>
  <si>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</si>
  <si>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</si>
  <si>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</si>
  <si>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</si>
  <si>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</si>
  <si>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</si>
  <si>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</si>
  <si>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</si>
  <si>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</si>
  <si>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</si>
  <si>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</si>
  <si>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</si>
  <si>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</si>
  <si>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</si>
  <si>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</si>
  <si>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</si>
  <si>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</si>
  <si>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</si>
  <si>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</si>
  <si>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</si>
  <si>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</si>
  <si>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</si>
  <si>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</si>
  <si>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</si>
  <si>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</si>
  <si>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</si>
  <si>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</si>
  <si>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</si>
  <si>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</si>
  <si>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</si>
  <si>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</si>
  <si>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</si>
  <si>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</si>
  <si>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</si>
  <si>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</si>
  <si>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</si>
  <si>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</si>
  <si>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</si>
  <si>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</si>
  <si>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</si>
  <si>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</si>
  <si>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</si>
  <si>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</si>
  <si>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</si>
  <si>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</si>
  <si>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</si>
  <si>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</si>
  <si>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</si>
  <si>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</si>
  <si>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</si>
  <si>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</si>
  <si>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</si>
  <si>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</si>
  <si>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</si>
  <si>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</si>
  <si>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</si>
  <si>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</si>
  <si>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</si>
  <si>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</si>
  <si>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</si>
  <si>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</si>
  <si>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</si>
  <si>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</si>
  <si>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</si>
  <si>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</si>
  <si>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</si>
  <si>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</si>
  <si>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</si>
  <si>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</si>
  <si>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</si>
  <si>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</si>
  <si>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</si>
  <si>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</si>
  <si>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</si>
  <si>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</si>
  <si>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</si>
  <si>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</si>
  <si>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</si>
  <si>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</si>
  <si>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</si>
  <si>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</si>
  <si>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</si>
  <si>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</si>
  <si>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</si>
  <si>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</si>
  <si>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</si>
  <si>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</si>
  <si>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</si>
  <si>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</si>
  <si>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</si>
  <si>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</si>
  <si>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</si>
  <si>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</si>
  <si>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</si>
  <si>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</si>
  <si>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</si>
  <si>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</si>
  <si>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</si>
  <si>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</si>
  <si>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</si>
  <si>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</si>
  <si>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</si>
  <si>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</si>
  <si>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</si>
  <si>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</si>
  <si>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</si>
  <si>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</si>
  <si>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</si>
  <si>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</si>
  <si>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</si>
  <si>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</si>
  <si>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</si>
  <si>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</si>
  <si>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</si>
  <si>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</si>
  <si>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</si>
  <si>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</si>
  <si>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</si>
  <si>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</si>
  <si>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</si>
  <si>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</si>
  <si>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</si>
  <si>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</si>
  <si>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</si>
  <si>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</si>
  <si>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</si>
  <si>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</si>
  <si>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</si>
  <si>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</si>
  <si>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</si>
  <si>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</si>
  <si>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</si>
  <si>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</si>
  <si>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</si>
  <si>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</si>
  <si>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</si>
  <si>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</si>
  <si>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</si>
  <si>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</si>
  <si>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</si>
  <si>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</si>
  <si>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</si>
  <si>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</si>
  <si>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</si>
  <si>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</si>
  <si>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</si>
  <si>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</si>
  <si>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</si>
  <si>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</si>
  <si>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</si>
  <si>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</si>
  <si>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</si>
  <si>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</si>
  <si>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</si>
  <si>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</si>
  <si>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</si>
  <si>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</si>
  <si>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</si>
  <si>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</si>
  <si>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</si>
  <si>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</si>
  <si>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</si>
  <si>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</si>
  <si>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</si>
  <si>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</si>
  <si>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</si>
  <si>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</si>
  <si>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</si>
  <si>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</si>
  <si>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</si>
  <si>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</si>
  <si>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</si>
  <si>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</si>
  <si>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</si>
  <si>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</si>
  <si>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</si>
  <si>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</si>
  <si>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</si>
  <si>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</si>
  <si>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</si>
  <si>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</si>
  <si>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</si>
  <si>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</si>
  <si>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</si>
  <si>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</si>
  <si>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</si>
  <si>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</si>
  <si>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</si>
  <si>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</si>
  <si>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</si>
  <si>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</si>
  <si>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</si>
  <si>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</si>
  <si>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</si>
  <si>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</si>
  <si>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</si>
  <si>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</si>
  <si>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</si>
  <si>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</si>
  <si>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</si>
  <si>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</si>
  <si>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</si>
  <si>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</si>
  <si>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</si>
  <si>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</si>
  <si>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</si>
  <si>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</si>
  <si>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</si>
  <si>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</si>
  <si>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</si>
  <si>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</si>
  <si>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</si>
  <si>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</si>
  <si>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</si>
  <si>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</si>
  <si>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</si>
  <si>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</si>
  <si>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</si>
  <si>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</si>
  <si>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</si>
  <si>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</si>
  <si>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</si>
  <si>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</si>
  <si>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</si>
  <si>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</si>
  <si>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</si>
  <si>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</si>
  <si>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</si>
  <si>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</si>
  <si>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</si>
  <si>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</si>
  <si>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</si>
  <si>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</si>
  <si>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</si>
  <si>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</si>
  <si>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</si>
  <si>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</si>
  <si>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</si>
  <si>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</si>
  <si>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</si>
  <si>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</si>
  <si>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</si>
  <si>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</si>
  <si>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</si>
  <si>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</si>
  <si>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</si>
  <si>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</si>
  <si>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</si>
  <si>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</si>
  <si>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</si>
  <si>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</si>
  <si>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</si>
  <si>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</si>
  <si>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</si>
  <si>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</si>
  <si>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</si>
  <si>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</si>
  <si>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</si>
  <si>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</si>
  <si>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</si>
  <si>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</si>
  <si>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</si>
  <si>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</si>
  <si>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</si>
  <si>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</si>
  <si>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</si>
  <si>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</si>
  <si>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</si>
  <si>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</si>
  <si>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</si>
  <si>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</si>
  <si>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</si>
  <si>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</si>
  <si>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</si>
  <si>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</si>
  <si>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</si>
  <si>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</si>
  <si>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</si>
  <si>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</si>
  <si>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</si>
  <si>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</si>
  <si>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</si>
  <si>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</si>
  <si>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</si>
  <si>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</si>
  <si>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</si>
  <si>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</si>
  <si>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</si>
  <si>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</si>
  <si>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</si>
  <si>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</si>
  <si>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</si>
  <si>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</si>
  <si>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</si>
  <si>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</si>
  <si>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</si>
  <si>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</si>
  <si>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</si>
  <si>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</si>
  <si>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</si>
  <si>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</si>
  <si>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</si>
  <si>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</si>
  <si>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</si>
  <si>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</si>
  <si>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</si>
  <si>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</si>
  <si>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</si>
  <si>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</si>
  <si>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</si>
  <si>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</si>
  <si>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</si>
  <si>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</si>
  <si>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</si>
  <si>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</si>
  <si>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</si>
  <si>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</si>
  <si>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</si>
  <si>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</si>
  <si>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</si>
  <si>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</si>
  <si>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</si>
  <si>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</si>
  <si>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</si>
  <si>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</si>
  <si>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</si>
  <si>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</si>
  <si>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</si>
  <si>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</si>
  <si>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</si>
  <si>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</si>
  <si>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</si>
  <si>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</si>
  <si>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</si>
  <si>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</si>
  <si>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</si>
  <si>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</si>
  <si>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</si>
  <si>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</si>
  <si>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</si>
  <si>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</si>
  <si>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</si>
  <si>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</si>
  <si>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</si>
  <si>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</si>
  <si>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</si>
  <si>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</si>
  <si>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</si>
  <si>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</si>
  <si>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</si>
  <si>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</si>
  <si>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</si>
  <si>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</si>
  <si>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</si>
  <si>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</si>
  <si>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</si>
  <si>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</si>
  <si>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</si>
  <si>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</si>
  <si>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</si>
  <si>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</si>
  <si>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</si>
  <si>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</si>
  <si>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</si>
  <si>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</si>
  <si>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</si>
  <si>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</si>
  <si>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</si>
  <si>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</si>
  <si>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</si>
  <si>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</si>
  <si>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</si>
  <si>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</si>
  <si>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</si>
  <si>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</si>
  <si>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</si>
  <si>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</si>
  <si>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</si>
  <si>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</si>
  <si>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</si>
  <si>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</si>
  <si>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</si>
  <si>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</si>
  <si>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</si>
  <si>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</si>
  <si>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</si>
  <si>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</si>
  <si>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</si>
  <si>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</si>
  <si>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</si>
  <si>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</si>
  <si>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</si>
  <si>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</si>
  <si>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</si>
  <si>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</si>
  <si>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</si>
  <si>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</si>
  <si>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</si>
  <si>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</si>
  <si>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</si>
  <si>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</si>
  <si>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</si>
  <si>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</si>
  <si>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</si>
  <si>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</si>
  <si>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</si>
  <si>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</si>
  <si>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</si>
  <si>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</si>
  <si>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</si>
  <si>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</si>
  <si>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</si>
  <si>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</si>
  <si>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</si>
  <si>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</si>
  <si>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</si>
  <si>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</si>
  <si>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</si>
  <si>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</si>
  <si>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</si>
  <si>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</si>
  <si>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</si>
  <si>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</si>
  <si>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</si>
  <si>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</si>
  <si>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</si>
  <si>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</si>
  <si>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</si>
  <si>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</si>
  <si>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</si>
  <si>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</si>
  <si>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</si>
  <si>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</si>
  <si>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</si>
  <si>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</si>
  <si>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</si>
  <si>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</si>
  <si>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</si>
  <si>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</si>
  <si>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</si>
  <si>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</si>
  <si>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</si>
  <si>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</si>
  <si>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</si>
  <si>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</si>
  <si>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</si>
  <si>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</si>
  <si>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</si>
  <si>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</si>
  <si>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</si>
  <si>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</si>
  <si>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</si>
  <si>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</si>
  <si>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</si>
  <si>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</si>
  <si>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</si>
  <si>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</si>
  <si>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</si>
  <si>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</si>
  <si>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</si>
  <si>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</si>
  <si>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</si>
  <si>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</si>
  <si>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</si>
  <si>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</si>
  <si>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</si>
  <si>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</si>
  <si>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</si>
  <si>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</si>
  <si>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</si>
  <si>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</si>
  <si>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</si>
  <si>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</si>
  <si>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</si>
  <si>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</si>
  <si>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</si>
  <si>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</si>
  <si>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</si>
  <si>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</si>
  <si>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</si>
  <si>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</si>
  <si>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</si>
  <si>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</si>
  <si>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</si>
  <si>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</si>
  <si>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</si>
  <si>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</si>
  <si>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</si>
  <si>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</si>
  <si>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</si>
  <si>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</si>
  <si>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</si>
  <si>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</si>
  <si>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</si>
  <si>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</si>
  <si>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</si>
  <si>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</si>
  <si>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</si>
  <si>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</si>
  <si>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</si>
  <si>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</si>
  <si>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</si>
  <si>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</si>
  <si>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</si>
  <si>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</si>
  <si>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</si>
  <si>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</si>
  <si>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</si>
  <si>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</si>
  <si>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</si>
  <si>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</si>
  <si>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</si>
  <si>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</si>
  <si>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</si>
  <si>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</si>
  <si>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</si>
  <si>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</si>
  <si>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</si>
  <si>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</si>
  <si>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</si>
  <si>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</si>
  <si>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</si>
  <si>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</si>
  <si>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</si>
  <si>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</si>
  <si>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</si>
  <si>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</si>
  <si>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</si>
  <si>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</si>
  <si>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</si>
  <si>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</si>
  <si>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</si>
  <si>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</si>
  <si>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</si>
  <si>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</si>
  <si>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</si>
  <si>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</si>
  <si>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</si>
  <si>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</si>
  <si>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</si>
  <si>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</si>
  <si>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</si>
  <si>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</si>
  <si>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</si>
  <si>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</si>
  <si>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</si>
  <si>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</si>
  <si>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</si>
  <si>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</si>
  <si>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</si>
  <si>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</si>
  <si>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</si>
  <si>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</si>
  <si>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</si>
  <si>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</si>
  <si>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</si>
  <si>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</si>
  <si>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</si>
  <si>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</si>
  <si>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</si>
  <si>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</si>
  <si>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</si>
  <si>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</si>
  <si>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</si>
  <si>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</si>
  <si>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</si>
  <si>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</si>
  <si>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</si>
  <si>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</si>
  <si>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</si>
  <si>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</si>
  <si>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</si>
  <si>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</si>
  <si>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</si>
  <si>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</si>
  <si>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</si>
  <si>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</si>
  <si>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</si>
  <si>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</si>
  <si>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</si>
  <si>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</si>
  <si>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</si>
  <si>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</si>
  <si>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</si>
  <si>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</si>
  <si>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</si>
  <si>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</si>
  <si>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</si>
  <si>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</si>
  <si>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</si>
  <si>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</si>
  <si>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</si>
  <si>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</si>
  <si>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</si>
  <si>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</si>
  <si>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</si>
  <si>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</si>
  <si>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</si>
  <si>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</si>
  <si>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</si>
  <si>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</si>
  <si>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</si>
  <si>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</si>
  <si>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</si>
  <si>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</si>
  <si>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</si>
  <si>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</si>
  <si>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</si>
  <si>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</si>
  <si>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</si>
  <si>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</si>
  <si>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</si>
  <si>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</si>
  <si>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</si>
  <si>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</si>
  <si>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</si>
  <si>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</si>
  <si>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</si>
  <si>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</si>
  <si>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</si>
  <si>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</si>
  <si>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</si>
  <si>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</si>
  <si>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</si>
  <si>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</si>
  <si>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</si>
  <si>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</si>
  <si>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</si>
  <si>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</si>
  <si>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</si>
  <si>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</si>
  <si>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</si>
  <si>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</si>
  <si>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</si>
  <si>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</si>
  <si>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</si>
  <si>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</si>
  <si>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</si>
  <si>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</si>
  <si>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</si>
  <si>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</si>
  <si>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</si>
  <si>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</si>
  <si>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</si>
  <si>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</si>
  <si>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</si>
  <si>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</si>
  <si>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</si>
  <si>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</si>
  <si>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</si>
  <si>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</si>
  <si>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</si>
  <si>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</si>
  <si>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</si>
  <si>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</si>
  <si>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</si>
  <si>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</si>
  <si>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</si>
  <si>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</si>
  <si>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</si>
  <si>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</si>
  <si>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</si>
  <si>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</si>
  <si>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</si>
  <si>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</si>
  <si>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</si>
  <si>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</si>
  <si>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</si>
  <si>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</si>
  <si>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</si>
  <si>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</si>
  <si>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</si>
  <si>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</si>
  <si>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</si>
  <si>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</si>
  <si>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</si>
  <si>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</si>
  <si>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</si>
  <si>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</si>
  <si>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</si>
  <si>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</si>
  <si>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</si>
  <si>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</si>
  <si>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</si>
  <si>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</si>
  <si>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</si>
  <si>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</si>
  <si>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</si>
  <si>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</si>
  <si>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</si>
  <si>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</si>
  <si>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</si>
  <si>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</si>
  <si>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</si>
  <si>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</si>
  <si>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</si>
  <si>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</si>
  <si>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</si>
  <si>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</si>
  <si>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</si>
  <si>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</si>
  <si>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</si>
  <si>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</si>
  <si>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</si>
  <si>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</si>
  <si>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</si>
  <si>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</si>
  <si>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</si>
  <si>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</si>
  <si>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</si>
  <si>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</si>
  <si>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</si>
  <si>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</si>
  <si>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</si>
  <si>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</si>
  <si>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</si>
  <si>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</si>
  <si>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</si>
  <si>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</si>
  <si>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</si>
  <si>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</si>
  <si>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</si>
  <si>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</si>
  <si>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</si>
  <si>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</si>
  <si>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</si>
  <si>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</si>
  <si>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</si>
  <si>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</si>
  <si>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</si>
  <si>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</si>
  <si>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</si>
  <si>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</si>
  <si>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</si>
  <si>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</si>
  <si>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</si>
  <si>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</si>
  <si>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</si>
  <si>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</si>
  <si>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</si>
  <si>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</si>
  <si>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</si>
  <si>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</si>
  <si>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</si>
  <si>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</si>
  <si>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</si>
  <si>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</si>
  <si>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</si>
  <si>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</si>
  <si>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</si>
  <si>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</si>
  <si>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</si>
  <si>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</si>
  <si>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</si>
  <si>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</si>
  <si>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</si>
  <si>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</si>
  <si>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</si>
  <si>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</si>
  <si>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</si>
  <si>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</si>
  <si>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</si>
  <si>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</si>
  <si>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</si>
  <si>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</si>
  <si>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</si>
  <si>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</si>
  <si>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</si>
  <si>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</si>
  <si>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</si>
  <si>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</si>
  <si>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</si>
  <si>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</si>
  <si>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</si>
  <si>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</si>
  <si>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</si>
  <si>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</si>
  <si>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</si>
  <si>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</si>
  <si>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</si>
  <si>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</si>
  <si>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</si>
  <si>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</si>
  <si>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</si>
  <si>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</si>
  <si>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</si>
  <si>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</si>
  <si>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</si>
  <si>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</si>
  <si>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</si>
  <si>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</si>
  <si>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</si>
  <si>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</si>
  <si>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</si>
  <si>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</si>
  <si>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</si>
  <si>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</si>
  <si>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</si>
  <si>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</si>
  <si>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</si>
  <si>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</si>
  <si>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</si>
  <si>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</si>
  <si>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</si>
  <si>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</si>
  <si>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</si>
  <si>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</si>
  <si>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</si>
  <si>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</si>
  <si>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</si>
  <si>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</si>
  <si>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</si>
  <si>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</si>
  <si>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</si>
  <si>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</si>
  <si>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</si>
  <si>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</si>
  <si>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</si>
  <si>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</si>
  <si>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</si>
  <si>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</si>
  <si>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</si>
  <si>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</si>
  <si>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</si>
  <si>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</si>
  <si>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</si>
  <si>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</si>
  <si>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</si>
  <si>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</si>
  <si>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</si>
  <si>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</si>
  <si>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</si>
  <si>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</si>
  <si>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</si>
  <si>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</si>
  <si>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</si>
  <si>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</si>
  <si>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</si>
  <si>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</si>
  <si>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</si>
  <si>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</si>
  <si>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</si>
  <si>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</si>
  <si>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</si>
  <si>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</si>
  <si>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</si>
  <si>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</si>
  <si>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</si>
  <si>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</si>
  <si>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</si>
  <si>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</si>
  <si>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</si>
  <si>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</si>
  <si>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</si>
  <si>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</si>
  <si>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</si>
  <si>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</si>
  <si>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</si>
  <si>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</si>
  <si>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</si>
  <si>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</si>
  <si>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</si>
  <si>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</si>
  <si>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</si>
  <si>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</si>
  <si>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</si>
  <si>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</si>
  <si>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</si>
  <si>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</si>
  <si>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</si>
  <si>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</si>
  <si>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</si>
  <si>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</si>
  <si>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</si>
  <si>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</si>
  <si>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</si>
  <si>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</si>
  <si>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</si>
  <si>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</si>
  <si>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</si>
  <si>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</si>
  <si>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</si>
  <si>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</si>
  <si>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</si>
  <si>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</si>
  <si>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</si>
  <si>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</si>
  <si>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</si>
  <si>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</si>
  <si>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</si>
  <si>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</si>
  <si>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</si>
  <si>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</si>
  <si>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</si>
  <si>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</si>
  <si>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</si>
  <si>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</si>
  <si>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</si>
  <si>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</si>
  <si>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</si>
  <si>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</si>
  <si>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</si>
  <si>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</si>
  <si>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</si>
  <si>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</si>
  <si>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</si>
  <si>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</si>
  <si>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</si>
  <si>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</si>
  <si>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</si>
  <si>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</si>
  <si>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</si>
  <si>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</si>
  <si>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</si>
  <si>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</si>
  <si>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</si>
  <si>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</si>
  <si>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</si>
  <si>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</si>
  <si>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</si>
  <si>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</si>
  <si>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</si>
  <si>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</si>
  <si>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</si>
  <si>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</si>
  <si>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</si>
  <si>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</si>
  <si>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</si>
  <si>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</si>
  <si>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</si>
  <si>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</si>
  <si>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</si>
  <si>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</si>
  <si>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</si>
  <si>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</si>
  <si>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</si>
  <si>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</si>
  <si>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</si>
  <si>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</si>
  <si>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</si>
  <si>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</si>
  <si>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</si>
  <si>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</si>
  <si>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</si>
  <si>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</si>
  <si>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</si>
  <si>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</si>
  <si>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</si>
  <si>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</si>
  <si>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</si>
  <si>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</si>
  <si>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</si>
  <si>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</si>
  <si>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</si>
  <si>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</si>
  <si>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</si>
  <si>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</si>
  <si>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</si>
  <si>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</si>
  <si>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</si>
  <si>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</si>
  <si>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</si>
  <si>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</si>
  <si>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</si>
  <si>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</si>
  <si>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</si>
  <si>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</si>
  <si>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</si>
  <si>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</si>
  <si>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</si>
  <si>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</si>
  <si>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</si>
  <si>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</si>
  <si>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</si>
  <si>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</si>
  <si>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</si>
  <si>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</si>
  <si>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</si>
  <si>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</si>
  <si>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</si>
  <si>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</si>
  <si>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</si>
  <si>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</si>
  <si>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</si>
  <si>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</si>
  <si>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</si>
  <si>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</si>
  <si>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</si>
  <si>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</si>
  <si>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</si>
  <si>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</si>
  <si>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</si>
  <si>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</si>
  <si>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</si>
  <si>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</si>
  <si>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</si>
  <si>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</si>
  <si>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</si>
  <si>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</si>
  <si>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</si>
  <si>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</si>
  <si>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</si>
  <si>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</si>
  <si>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</si>
  <si>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</si>
  <si>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</si>
  <si>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</si>
  <si>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</si>
  <si>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</si>
  <si>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</si>
  <si>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</si>
  <si>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</si>
  <si>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</si>
  <si>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</si>
  <si>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</si>
  <si>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</si>
  <si>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</si>
  <si>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</si>
  <si>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</si>
  <si>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</si>
  <si>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</si>
  <si>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</si>
  <si>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</si>
  <si>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</si>
  <si>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</si>
  <si>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</si>
  <si>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</si>
  <si>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</si>
  <si>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</si>
  <si>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</si>
  <si>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</si>
  <si>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</si>
  <si>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</si>
  <si>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</si>
  <si>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</si>
  <si>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</si>
  <si>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</si>
  <si>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</si>
  <si>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</si>
  <si>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</si>
  <si>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</si>
  <si>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</si>
  <si>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</si>
  <si>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</si>
  <si>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</si>
  <si>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</si>
  <si>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</si>
  <si>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</si>
  <si>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</si>
  <si>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</si>
  <si>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</si>
  <si>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</si>
  <si>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</si>
  <si>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</si>
  <si>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</si>
  <si>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</si>
  <si>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</si>
  <si>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</si>
  <si>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</si>
  <si>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</si>
  <si>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</si>
  <si>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</si>
  <si>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</si>
  <si>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</si>
  <si>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</si>
  <si>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</si>
  <si>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</si>
  <si>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</si>
  <si>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</si>
  <si>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</si>
  <si>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</si>
  <si>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</si>
  <si>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</si>
  <si>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</si>
  <si>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</si>
  <si>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</si>
  <si>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</si>
  <si>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</si>
  <si>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</si>
  <si>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</si>
  <si>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</si>
  <si>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</si>
  <si>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</si>
  <si>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</si>
  <si>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</si>
  <si>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</si>
  <si>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</si>
  <si>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</si>
  <si>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</si>
  <si>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</si>
  <si>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</si>
  <si>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</si>
  <si>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</si>
  <si>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</si>
  <si>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</si>
  <si>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</si>
  <si>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</si>
  <si>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</si>
  <si>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</si>
  <si>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</si>
  <si>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</si>
  <si>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</si>
  <si>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</si>
  <si>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</si>
  <si>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</si>
  <si>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</si>
  <si>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</si>
  <si>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</si>
  <si>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</si>
  <si>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</si>
  <si>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</si>
  <si>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</si>
  <si>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</si>
  <si>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</si>
  <si>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</si>
  <si>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</si>
  <si>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</si>
  <si>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</si>
  <si>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</si>
  <si>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</si>
  <si>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</si>
  <si>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</si>
  <si>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</si>
  <si>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</si>
  <si>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</si>
  <si>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</si>
  <si>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</si>
  <si>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</si>
  <si>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</si>
  <si>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</si>
  <si>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</si>
  <si>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</si>
  <si>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</si>
  <si>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</si>
  <si>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</si>
  <si>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</si>
  <si>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</si>
  <si>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</si>
  <si>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</si>
  <si>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</si>
  <si>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</si>
  <si>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</si>
  <si>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</si>
  <si>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</si>
  <si>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</si>
  <si>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</si>
  <si>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</si>
  <si>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</si>
  <si>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</si>
  <si>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</si>
  <si>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</si>
  <si>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</si>
  <si>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</si>
  <si>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</si>
  <si>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</si>
  <si>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</si>
  <si>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</si>
  <si>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</si>
  <si>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</si>
  <si>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</si>
  <si>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</si>
  <si>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</si>
  <si>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</si>
  <si>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</si>
  <si>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</si>
  <si>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</si>
  <si>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</si>
  <si>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</si>
  <si>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</si>
  <si>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</si>
  <si>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</si>
  <si>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</si>
  <si>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</si>
  <si>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</si>
  <si>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</si>
  <si>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</si>
  <si>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</si>
  <si>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</si>
  <si>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</si>
  <si>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</si>
  <si>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</si>
  <si>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</si>
  <si>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</si>
  <si>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</si>
  <si>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</si>
  <si>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</si>
  <si>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</si>
  <si>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</si>
  <si>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</si>
  <si>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</si>
  <si>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</si>
  <si>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</si>
  <si>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</si>
  <si>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</si>
  <si>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</si>
  <si>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</si>
  <si>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</si>
  <si>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</si>
  <si>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</si>
  <si>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</si>
  <si>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</si>
  <si>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</si>
  <si>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</si>
  <si>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</si>
  <si>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</si>
  <si>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</si>
  <si>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</si>
  <si>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</si>
  <si>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</si>
  <si>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</si>
  <si>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</si>
  <si>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</si>
  <si>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</si>
  <si>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</si>
  <si>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</si>
  <si>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</si>
  <si>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</si>
  <si>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</si>
  <si>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</si>
  <si>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</si>
  <si>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</si>
  <si>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</si>
  <si>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</si>
  <si>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</si>
  <si>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</si>
  <si>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</si>
  <si>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</si>
  <si>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</si>
  <si>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</si>
  <si>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</si>
  <si>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</si>
  <si>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</si>
  <si>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</si>
  <si>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</si>
  <si>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</si>
  <si>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</si>
  <si>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</si>
  <si>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</si>
  <si>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</si>
  <si>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</si>
  <si>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</si>
  <si>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</si>
  <si>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</si>
  <si>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</si>
  <si>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</si>
  <si>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</si>
  <si>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</si>
  <si>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</si>
  <si>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</si>
  <si>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</si>
  <si>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</si>
  <si>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</si>
  <si>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</si>
  <si>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</si>
  <si>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</si>
  <si>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</si>
  <si>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</si>
  <si>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</si>
  <si>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</si>
  <si>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</si>
  <si>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</si>
  <si>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</si>
  <si>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</si>
  <si>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</si>
  <si>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</si>
  <si>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</si>
  <si>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</si>
  <si>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</si>
  <si>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</si>
  <si>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</si>
  <si>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</si>
  <si>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</si>
  <si>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</si>
  <si>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</si>
  <si>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</si>
  <si>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</si>
  <si>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</si>
  <si>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</si>
  <si>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</si>
  <si>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</si>
  <si>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</si>
  <si>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</si>
  <si>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</si>
  <si>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</si>
  <si>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</si>
  <si>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</si>
  <si>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</si>
  <si>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</si>
  <si>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</si>
  <si>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</si>
  <si>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</si>
  <si>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</si>
  <si>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</si>
  <si>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</si>
  <si>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</si>
  <si>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</si>
  <si>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</si>
  <si>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</si>
  <si>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</si>
  <si>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</si>
  <si>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</si>
  <si>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</si>
  <si>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</si>
  <si>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</si>
  <si>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</si>
  <si>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</si>
  <si>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</si>
  <si>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</si>
  <si>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</si>
  <si>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</si>
  <si>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</si>
  <si>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</si>
  <si>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</si>
  <si>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</si>
  <si>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</si>
  <si>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</si>
  <si>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</si>
  <si>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</si>
  <si>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</si>
  <si>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</si>
  <si>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</si>
  <si>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</si>
  <si>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</si>
  <si>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</si>
  <si>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</si>
  <si>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</si>
  <si>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</si>
  <si>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</si>
  <si>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</si>
  <si>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</si>
  <si>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</si>
  <si>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</si>
  <si>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</si>
  <si>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</si>
  <si>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</si>
  <si>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</si>
  <si>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</si>
  <si>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</si>
  <si>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</si>
  <si>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</si>
  <si>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</si>
  <si>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</si>
  <si>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</si>
  <si>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</si>
  <si>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</si>
  <si>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</si>
  <si>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</si>
  <si>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</si>
  <si>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</si>
  <si>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</si>
  <si>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</si>
  <si>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</si>
  <si>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</si>
  <si>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</si>
  <si>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</si>
  <si>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</si>
  <si>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</si>
  <si>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</si>
  <si>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</si>
  <si>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</si>
  <si>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</si>
  <si>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</si>
  <si>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</si>
  <si>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</si>
  <si>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</si>
  <si>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</si>
  <si>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</si>
  <si>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</si>
  <si>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</si>
  <si>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</si>
  <si>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</si>
  <si>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</si>
  <si>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</si>
  <si>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</si>
  <si>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</si>
  <si>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</si>
  <si>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</si>
  <si>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</si>
  <si>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</si>
  <si>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</si>
  <si>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</si>
  <si>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</si>
  <si>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</si>
  <si>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</si>
  <si>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</si>
  <si>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</si>
  <si>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</si>
  <si>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</si>
  <si>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</si>
  <si>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</si>
  <si>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</si>
  <si>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</si>
  <si>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</si>
  <si>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</si>
  <si>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</si>
  <si>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</si>
  <si>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</si>
  <si>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</si>
  <si>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</si>
  <si>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</si>
  <si>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</si>
  <si>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</si>
  <si>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</si>
  <si>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</si>
  <si>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</si>
  <si>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</si>
  <si>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</si>
  <si>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</si>
  <si>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</si>
  <si>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</si>
  <si>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</si>
  <si>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</si>
  <si>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</si>
  <si>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</si>
  <si>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</si>
  <si>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</si>
  <si>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</si>
  <si>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</si>
  <si>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</si>
  <si>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</si>
  <si>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</si>
  <si>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</si>
  <si>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</si>
  <si>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</si>
  <si>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</si>
  <si>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</si>
  <si>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</si>
  <si>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</si>
  <si>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</si>
  <si>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</si>
  <si>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</si>
  <si>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</si>
  <si>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</si>
  <si>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</si>
  <si>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</si>
  <si>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</si>
  <si>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</si>
  <si>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</si>
  <si>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</si>
  <si>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</si>
  <si>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</si>
  <si>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</si>
  <si>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</si>
  <si>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</si>
  <si>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</si>
  <si>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</si>
  <si>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</si>
  <si>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</si>
  <si>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</si>
  <si>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</si>
  <si>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</si>
  <si>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</si>
  <si>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</si>
  <si>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</si>
  <si>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</si>
  <si>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</si>
  <si>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</si>
  <si>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</si>
  <si>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</si>
  <si>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</si>
  <si>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</si>
  <si>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</si>
  <si>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</si>
  <si>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</si>
  <si>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</si>
  <si>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</si>
  <si>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</si>
  <si>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</si>
  <si>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</si>
  <si>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</si>
  <si>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</si>
  <si>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</si>
  <si>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</si>
  <si>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</si>
  <si>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</si>
  <si>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</si>
  <si>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</si>
  <si>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</si>
  <si>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</si>
  <si>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</si>
  <si>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</si>
  <si>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</si>
  <si>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</si>
  <si>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</si>
  <si>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</si>
  <si>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</si>
  <si>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</si>
  <si>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</si>
  <si>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</si>
  <si>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</si>
  <si>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</si>
  <si>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</si>
  <si>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</si>
  <si>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</si>
  <si>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</si>
  <si>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</si>
  <si>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</si>
  <si>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</si>
  <si>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</si>
  <si>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</si>
  <si>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</si>
  <si>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</si>
  <si>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</si>
  <si>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</si>
  <si>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</si>
  <si>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</si>
  <si>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</si>
  <si>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</si>
  <si>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</si>
  <si>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</si>
  <si>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</si>
  <si>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</si>
  <si>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</si>
  <si>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</si>
  <si>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</si>
  <si>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</si>
  <si>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</si>
  <si>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</si>
  <si>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</si>
  <si>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</si>
  <si>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</si>
  <si>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</si>
  <si>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</si>
  <si>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</si>
  <si>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</si>
  <si>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</si>
  <si>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</si>
  <si>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</si>
  <si>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</si>
  <si>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</si>
  <si>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</si>
  <si>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</si>
  <si>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</si>
  <si>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</si>
  <si>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</si>
  <si>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</si>
  <si>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</si>
  <si>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</si>
  <si>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</si>
  <si>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</si>
  <si>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</si>
  <si>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</si>
  <si>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</si>
  <si>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</si>
  <si>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</si>
  <si>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</si>
  <si>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</si>
  <si>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</si>
  <si>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</si>
  <si>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</si>
  <si>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</si>
  <si>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</si>
  <si>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</si>
  <si>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</si>
  <si>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</si>
  <si>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</si>
  <si>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</si>
  <si>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</si>
  <si>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</si>
  <si>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</si>
  <si>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</si>
  <si>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</si>
  <si>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</si>
  <si>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</si>
  <si>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</si>
  <si>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</si>
  <si>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</si>
  <si>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</si>
  <si>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</si>
  <si>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</si>
  <si>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</si>
  <si>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</si>
  <si>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</si>
  <si>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</si>
  <si>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</si>
  <si>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</si>
  <si>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</si>
  <si>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</si>
  <si>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</si>
  <si>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</si>
  <si>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</si>
  <si>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</si>
  <si>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</si>
  <si>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</si>
  <si>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</si>
  <si>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</si>
  <si>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</si>
  <si>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</si>
  <si>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</si>
  <si>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</si>
  <si>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</si>
  <si>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</si>
  <si>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</si>
  <si>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</si>
  <si>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</si>
  <si>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</si>
  <si>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</si>
  <si>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</si>
  <si>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</si>
  <si>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</si>
  <si>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</si>
  <si>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</si>
  <si>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</si>
  <si>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</si>
  <si>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</si>
  <si>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</si>
  <si>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</si>
  <si>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</si>
  <si>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</si>
  <si>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</si>
  <si>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</si>
  <si>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</si>
  <si>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</si>
  <si>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</si>
  <si>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</si>
  <si>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</si>
  <si>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</si>
  <si>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</si>
  <si>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</si>
  <si>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</si>
  <si>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</si>
  <si>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</si>
  <si>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</si>
  <si>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</si>
  <si>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</si>
  <si>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</si>
  <si>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</si>
  <si>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</si>
  <si>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</si>
  <si>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</si>
  <si>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</si>
  <si>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</si>
  <si>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</si>
  <si>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</si>
  <si>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</si>
  <si>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</si>
  <si>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</si>
  <si>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</si>
  <si>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</si>
  <si>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</si>
  <si>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</si>
  <si>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</si>
  <si>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</si>
  <si>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</si>
  <si>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</si>
  <si>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</si>
  <si>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</si>
  <si>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</si>
  <si>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</si>
  <si>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</si>
  <si>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</si>
  <si>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</si>
  <si>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</si>
  <si>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</si>
  <si>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</si>
  <si>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</si>
  <si>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</si>
  <si>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</si>
  <si>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</si>
  <si>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</si>
  <si>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</si>
  <si>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</si>
  <si>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</si>
  <si>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</si>
  <si>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</si>
  <si>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</si>
  <si>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</si>
  <si>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</si>
  <si>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</si>
  <si>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</si>
  <si>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</si>
  <si>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</si>
  <si>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</si>
  <si>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</si>
  <si>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</si>
  <si>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</si>
  <si>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</si>
  <si>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</si>
  <si>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</si>
  <si>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</si>
  <si>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</si>
  <si>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</si>
  <si>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</si>
  <si>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</si>
  <si>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</si>
  <si>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</si>
  <si>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</si>
  <si>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</si>
  <si>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</si>
  <si>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</si>
  <si>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</si>
  <si>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</si>
  <si>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</si>
  <si>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</si>
  <si>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</si>
  <si>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</si>
  <si>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</si>
  <si>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</si>
  <si>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</si>
  <si>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</si>
  <si>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</si>
  <si>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</si>
  <si>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</si>
  <si>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</si>
  <si>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</si>
  <si>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</si>
  <si>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</si>
  <si>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</si>
  <si>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</si>
  <si>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</si>
  <si>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</si>
  <si>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</si>
  <si>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</si>
  <si>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</si>
  <si>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</si>
  <si>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</si>
  <si>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</si>
  <si>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</si>
  <si>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</si>
  <si>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</si>
  <si>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</si>
  <si>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</si>
  <si>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</si>
  <si>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</si>
  <si>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</si>
  <si>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</si>
  <si>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</si>
  <si>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</si>
  <si>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</si>
  <si>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</si>
  <si>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</si>
  <si>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</si>
  <si>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</si>
  <si>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</si>
  <si>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</si>
  <si>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</si>
  <si>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</si>
  <si>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</si>
  <si>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</si>
  <si>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</si>
  <si>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</si>
  <si>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</si>
  <si>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</si>
  <si>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</si>
  <si>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</si>
  <si>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</si>
  <si>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</si>
  <si>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</si>
  <si>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</si>
  <si>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</si>
  <si>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</si>
  <si>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</si>
  <si>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</si>
  <si>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</si>
  <si>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</si>
  <si>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</si>
  <si>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</si>
  <si>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</si>
  <si>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</si>
  <si>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</si>
  <si>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</si>
  <si>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</si>
  <si>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</si>
  <si>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</si>
  <si>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</si>
  <si>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</si>
  <si>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</si>
  <si>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</si>
  <si>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</si>
  <si>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</si>
  <si>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</si>
  <si>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</si>
  <si>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</si>
  <si>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</si>
  <si>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</si>
  <si>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</si>
  <si>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</si>
  <si>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</si>
  <si>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</si>
  <si>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</si>
  <si>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</si>
  <si>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</si>
  <si>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</si>
  <si>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</si>
  <si>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</si>
  <si>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</si>
  <si>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</si>
  <si>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</si>
  <si>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</si>
  <si>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</si>
  <si>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</si>
  <si>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</si>
  <si>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</si>
  <si>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</si>
  <si>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</si>
  <si>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</si>
  <si>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</si>
  <si>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</si>
  <si>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</si>
  <si>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</si>
  <si>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</si>
  <si>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</si>
  <si>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</si>
  <si>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</si>
  <si>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</si>
  <si>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</si>
  <si>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</si>
  <si>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</si>
  <si>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</si>
  <si>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</si>
  <si>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</si>
  <si>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</si>
  <si>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</si>
  <si>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</si>
  <si>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</si>
  <si>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</si>
  <si>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</si>
  <si>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</si>
  <si>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</si>
  <si>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</si>
  <si>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</si>
  <si>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</si>
  <si>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</si>
  <si>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</si>
  <si>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</si>
  <si>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</si>
  <si>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</si>
  <si>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</si>
  <si>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</si>
  <si>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</si>
  <si>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</si>
  <si>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</si>
  <si>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</si>
  <si>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</si>
  <si>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</si>
  <si>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</si>
  <si>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</si>
  <si>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</si>
  <si>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</si>
  <si>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</si>
  <si>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</si>
  <si>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</si>
  <si>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</si>
  <si>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</si>
  <si>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</si>
  <si>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</si>
  <si>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</si>
  <si>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</si>
  <si>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</si>
  <si>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</si>
  <si>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</si>
  <si>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</si>
  <si>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</si>
  <si>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</si>
  <si>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</si>
  <si>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</si>
  <si>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</si>
  <si>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</si>
  <si>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</si>
  <si>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</si>
  <si>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</si>
  <si>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</si>
  <si>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</si>
  <si>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</si>
  <si>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</si>
  <si>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</si>
  <si>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</si>
  <si>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</si>
  <si>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</si>
  <si>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</si>
  <si>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</si>
  <si>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</si>
  <si>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</si>
  <si>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</si>
  <si>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</si>
  <si>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</si>
  <si>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</si>
  <si>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</si>
  <si>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</si>
  <si>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</si>
  <si>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</si>
  <si>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</si>
  <si>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</si>
  <si>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</si>
  <si>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</si>
  <si>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</si>
  <si>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</si>
  <si>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</si>
  <si>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</si>
  <si>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</si>
  <si>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</si>
  <si>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</si>
  <si>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</si>
  <si>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</si>
  <si>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</si>
  <si>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</si>
  <si>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</si>
  <si>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</si>
  <si>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</si>
  <si>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</si>
  <si>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</si>
  <si>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</si>
  <si>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</si>
  <si>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</si>
  <si>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</si>
  <si>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</si>
  <si>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</si>
  <si>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</si>
  <si>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</si>
  <si>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</si>
  <si>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</si>
  <si>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</si>
  <si>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</si>
  <si>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</si>
  <si>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</si>
  <si>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</si>
  <si>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</si>
  <si>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</si>
  <si>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</si>
  <si>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</si>
  <si>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</si>
  <si>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</si>
  <si>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</si>
  <si>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</si>
  <si>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</si>
  <si>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</si>
  <si>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</si>
  <si>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</si>
  <si>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</si>
  <si>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</si>
  <si>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</si>
  <si>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</si>
  <si>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</si>
  <si>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</si>
  <si>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</si>
  <si>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</si>
  <si>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</si>
  <si>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</si>
  <si>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</si>
  <si>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</si>
  <si>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</si>
  <si>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</si>
  <si>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</si>
  <si>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</si>
  <si>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</si>
  <si>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</si>
  <si>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</si>
  <si>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</si>
  <si>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</si>
  <si>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</si>
  <si>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</si>
  <si>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</si>
  <si>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</si>
  <si>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</si>
  <si>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</si>
  <si>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</si>
  <si>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</si>
  <si>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</si>
  <si>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</si>
  <si>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</si>
  <si>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</si>
  <si>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</si>
  <si>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</si>
  <si>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</si>
  <si>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</si>
  <si>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</si>
  <si>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</si>
  <si>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</si>
  <si>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</si>
  <si>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</si>
  <si>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</si>
  <si>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</si>
  <si>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</si>
  <si>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</si>
  <si>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</si>
  <si>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</si>
  <si>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</si>
  <si>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</si>
  <si>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</si>
  <si>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</si>
  <si>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</si>
  <si>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</si>
  <si>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</si>
  <si>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</si>
  <si>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</si>
  <si>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</si>
  <si>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</si>
  <si>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</si>
  <si>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</si>
  <si>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</si>
  <si>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</si>
  <si>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</si>
  <si>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</si>
  <si>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</si>
  <si>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</si>
  <si>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</si>
  <si>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</si>
  <si>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</si>
  <si>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</si>
  <si>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</si>
  <si>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</si>
  <si>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</si>
  <si>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</si>
  <si>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</si>
  <si>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</si>
  <si>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</si>
  <si>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</si>
  <si>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</si>
  <si>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</si>
  <si>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</si>
  <si>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</si>
  <si>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</si>
  <si>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</si>
  <si>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</si>
  <si>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</si>
  <si>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</si>
  <si>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</si>
  <si>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</si>
  <si>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</si>
  <si>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</si>
  <si>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</si>
  <si>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</si>
  <si>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</si>
  <si>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</si>
  <si>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</si>
  <si>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</si>
  <si>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</si>
  <si>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</si>
  <si>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</si>
  <si>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</si>
  <si>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</si>
  <si>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</si>
  <si>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</si>
  <si>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</si>
  <si>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</si>
  <si>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</si>
  <si>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</si>
  <si>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</si>
  <si>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</si>
  <si>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</si>
  <si>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</si>
  <si>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</si>
  <si>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</si>
  <si>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</si>
  <si>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</si>
  <si>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</si>
  <si>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</si>
  <si>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</si>
  <si>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</si>
  <si>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</si>
  <si>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</si>
  <si>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</si>
  <si>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</si>
  <si>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</si>
  <si>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</si>
  <si>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</si>
  <si>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</si>
  <si>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</si>
  <si>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</si>
  <si>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</si>
  <si>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</si>
  <si>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</si>
  <si>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</si>
  <si>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</si>
  <si>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</si>
  <si>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</si>
  <si>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</si>
  <si>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</si>
  <si>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</si>
  <si>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</si>
  <si>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</si>
  <si>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</si>
  <si>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</si>
  <si>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</si>
  <si>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</si>
  <si>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</si>
  <si>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</si>
  <si>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</si>
  <si>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</si>
  <si>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</si>
  <si>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</si>
  <si>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</si>
  <si>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</si>
  <si>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</si>
  <si>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</si>
  <si>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</si>
  <si>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</si>
  <si>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</si>
  <si>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</si>
  <si>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</si>
  <si>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</si>
  <si>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</si>
  <si>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</si>
  <si>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</si>
  <si>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</si>
  <si>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</si>
  <si>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</si>
  <si>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</si>
  <si>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</si>
  <si>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</si>
  <si>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</si>
  <si>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</si>
  <si>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</si>
  <si>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</si>
  <si>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</si>
  <si>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</si>
  <si>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</si>
  <si>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</si>
  <si>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</si>
  <si>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</si>
  <si>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</si>
  <si>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</si>
  <si>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</si>
  <si>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</si>
  <si>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</si>
  <si>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</si>
  <si>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</si>
  <si>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</si>
  <si>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</si>
  <si>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</si>
  <si>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</si>
  <si>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</si>
  <si>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</si>
  <si>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</si>
  <si>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</si>
  <si>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</si>
  <si>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</si>
  <si>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</si>
  <si>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</si>
  <si>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</si>
  <si>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</si>
  <si>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</si>
  <si>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</si>
  <si>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</si>
  <si>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</si>
  <si>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</si>
  <si>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</si>
  <si>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</si>
  <si>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</si>
  <si>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</si>
  <si>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</si>
  <si>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</si>
  <si>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</si>
  <si>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</si>
  <si>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</si>
  <si>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</si>
  <si>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</si>
  <si>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</si>
  <si>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</si>
  <si>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</si>
  <si>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</si>
  <si>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</si>
  <si>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</si>
  <si>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</si>
  <si>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</si>
  <si>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</si>
  <si>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</si>
  <si>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</si>
  <si>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</si>
  <si>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</si>
  <si>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</si>
  <si>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</si>
  <si>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</si>
  <si>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</si>
  <si>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</si>
  <si>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</si>
  <si>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</si>
  <si>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</si>
  <si>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</si>
  <si>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</si>
  <si>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</si>
  <si>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</si>
  <si>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</si>
  <si>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</si>
  <si>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</si>
  <si>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</si>
  <si>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</si>
  <si>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</si>
  <si>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</si>
  <si>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</si>
  <si>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</si>
  <si>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</si>
  <si>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</si>
  <si>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</si>
  <si>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</si>
  <si>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</si>
  <si>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</si>
  <si>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</si>
  <si>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</si>
  <si>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</si>
  <si>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</si>
  <si>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</si>
  <si>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</si>
  <si>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</si>
  <si>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</si>
  <si>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</si>
  <si>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</si>
  <si>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</si>
  <si>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</si>
  <si>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</si>
  <si>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</si>
  <si>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</si>
  <si>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</si>
  <si>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</si>
  <si>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</si>
  <si>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</si>
  <si>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</si>
  <si>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</si>
  <si>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</si>
  <si>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</si>
  <si>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</si>
  <si>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</si>
  <si>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</si>
  <si>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</si>
  <si>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</si>
  <si>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</si>
  <si>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</si>
  <si>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</si>
  <si>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</si>
  <si>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</si>
  <si>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</si>
  <si>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</si>
  <si>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</si>
  <si>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</si>
  <si>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</si>
  <si>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</si>
  <si>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</si>
  <si>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</si>
  <si>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</si>
  <si>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</si>
  <si>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</si>
  <si>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</si>
  <si>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</si>
  <si>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</si>
  <si>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</si>
  <si>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</si>
  <si>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</si>
  <si>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</si>
  <si>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</si>
  <si>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</si>
  <si>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</si>
  <si>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</si>
  <si>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</si>
  <si>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</si>
  <si>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</si>
  <si>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</si>
  <si>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</si>
  <si>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</si>
  <si>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</si>
  <si>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</si>
  <si>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</si>
  <si>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</si>
  <si>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</si>
  <si>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</si>
  <si>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</si>
  <si>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</si>
  <si>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</si>
  <si>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</si>
  <si>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</si>
  <si>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</si>
  <si>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</si>
  <si>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</si>
  <si>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</si>
  <si>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</si>
  <si>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</si>
  <si>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</si>
  <si>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</si>
  <si>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</si>
  <si>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</si>
  <si>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</si>
  <si>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</si>
  <si>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</si>
  <si>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</si>
  <si>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</si>
  <si>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</si>
  <si>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</si>
  <si>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</si>
  <si>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</si>
  <si>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</si>
  <si>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</si>
  <si>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</si>
  <si>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</si>
  <si>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</si>
  <si>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</si>
  <si>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</si>
  <si>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</si>
  <si>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</si>
  <si>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</si>
  <si>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</si>
  <si>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</si>
  <si>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</si>
  <si>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</si>
  <si>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</si>
  <si>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</si>
  <si>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</si>
  <si>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</si>
  <si>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</si>
  <si>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</si>
  <si>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</si>
  <si>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</si>
  <si>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</si>
  <si>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</si>
  <si>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</si>
  <si>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</si>
  <si>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</si>
  <si>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</si>
  <si>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</si>
  <si>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</si>
  <si>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</si>
  <si>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</si>
  <si>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</si>
  <si>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</si>
  <si>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</si>
  <si>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</si>
  <si>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</si>
  <si>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</si>
  <si>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</si>
  <si>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</si>
  <si>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</si>
  <si>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</si>
  <si>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</si>
  <si>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</si>
  <si>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</si>
  <si>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</si>
  <si>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</si>
  <si>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</si>
  <si>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</si>
  <si>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</si>
  <si>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</si>
  <si>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</si>
  <si>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</si>
  <si>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</si>
  <si>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</si>
  <si>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</si>
  <si>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</si>
  <si>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</si>
  <si>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</si>
  <si>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</si>
  <si>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</si>
  <si>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</si>
  <si>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</si>
  <si>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</si>
  <si>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</si>
  <si>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</si>
  <si>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</si>
  <si>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</si>
  <si>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</si>
  <si>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</si>
  <si>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</si>
  <si>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</si>
  <si>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</si>
  <si>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</si>
  <si>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</si>
  <si>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</si>
  <si>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</si>
  <si>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</si>
  <si>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</si>
  <si>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</si>
  <si>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</si>
  <si>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</si>
  <si>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</si>
  <si>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</si>
  <si>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</si>
  <si>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</si>
  <si>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</si>
  <si>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</si>
  <si>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</si>
  <si>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</si>
  <si>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</si>
  <si>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</si>
  <si>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</si>
  <si>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</si>
  <si>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</si>
  <si>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</si>
  <si>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</si>
  <si>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</si>
  <si>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</si>
  <si>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</si>
  <si>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</si>
  <si>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</si>
  <si>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</si>
  <si>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</si>
  <si>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</si>
  <si>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</si>
  <si>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</si>
  <si>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</si>
  <si>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</si>
  <si>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</si>
  <si>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</si>
  <si>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</si>
  <si>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</si>
  <si>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</si>
  <si>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</si>
  <si>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</si>
  <si>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</si>
  <si>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</si>
  <si>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</si>
  <si>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</si>
  <si>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</si>
  <si>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</si>
  <si>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</si>
  <si>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</si>
  <si>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</si>
  <si>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</si>
  <si>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</si>
  <si>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</si>
  <si>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</si>
  <si>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</si>
  <si>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</si>
  <si>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</si>
  <si>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</si>
  <si>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</si>
  <si>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</si>
  <si>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</si>
  <si>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</si>
  <si>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</si>
  <si>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</si>
  <si>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</si>
  <si>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</si>
  <si>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</si>
  <si>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</si>
  <si>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</si>
  <si>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</si>
  <si>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</si>
  <si>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</si>
  <si>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</si>
  <si>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</si>
  <si>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</si>
  <si>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</si>
  <si>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</si>
  <si>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</si>
  <si>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</si>
  <si>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</si>
  <si>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</si>
  <si>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</si>
  <si>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</si>
  <si>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</si>
  <si>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</si>
  <si>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</si>
  <si>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</si>
  <si>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</si>
  <si>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</si>
  <si>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</si>
  <si>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</si>
  <si>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</si>
  <si>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</si>
  <si>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</si>
  <si>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</si>
  <si>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</si>
  <si>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</si>
  <si>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</si>
  <si>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</si>
  <si>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</si>
  <si>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</si>
  <si>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</si>
  <si>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</si>
  <si>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</si>
  <si>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</si>
  <si>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</si>
  <si>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</si>
  <si>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</si>
  <si>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</si>
  <si>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</si>
  <si>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</si>
  <si>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</si>
  <si>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</si>
  <si>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</si>
  <si>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</si>
  <si>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</si>
  <si>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</si>
  <si>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</si>
  <si>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</si>
  <si>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</si>
  <si>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</si>
  <si>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</si>
  <si>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</si>
  <si>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</si>
  <si>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</si>
  <si>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</si>
  <si>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</si>
  <si>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</si>
  <si>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</si>
  <si>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</si>
  <si>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</si>
  <si>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</si>
  <si>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</si>
  <si>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</si>
  <si>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</si>
  <si>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</si>
  <si>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</si>
  <si>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</si>
  <si>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</si>
  <si>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</si>
  <si>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</si>
  <si>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</si>
  <si>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</si>
  <si>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</si>
  <si>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</si>
  <si>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</si>
  <si>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</si>
  <si>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</si>
  <si>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</si>
  <si>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</si>
  <si>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</si>
  <si>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</si>
  <si>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</si>
  <si>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</si>
  <si>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</si>
  <si>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</si>
  <si>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</si>
  <si>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</si>
  <si>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</si>
  <si>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</si>
  <si>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</si>
  <si>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</si>
  <si>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</si>
  <si>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</si>
  <si>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</si>
  <si>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</si>
  <si>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</si>
  <si>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</si>
  <si>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</si>
  <si>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</si>
  <si>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</si>
  <si>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</si>
  <si>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</si>
  <si>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</si>
  <si>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</si>
  <si>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</si>
  <si>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</si>
  <si>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</si>
  <si>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</si>
  <si>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</si>
  <si>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</si>
  <si>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</si>
  <si>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</si>
  <si>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</si>
  <si>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</si>
  <si>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</si>
  <si>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</si>
  <si>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</si>
  <si>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</si>
  <si>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</si>
  <si>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</si>
  <si>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</si>
  <si>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</si>
  <si>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</si>
  <si>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</si>
  <si>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</si>
  <si>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</si>
  <si>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</si>
  <si>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</si>
  <si>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</si>
  <si>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</si>
  <si>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</si>
  <si>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</si>
  <si>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</si>
  <si>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</si>
  <si>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</si>
  <si>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</si>
  <si>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</si>
  <si>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</si>
  <si>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</si>
  <si>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</si>
  <si>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</si>
  <si>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</si>
  <si>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</si>
  <si>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</si>
  <si>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</si>
  <si>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</si>
  <si>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</si>
  <si>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</si>
  <si>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</si>
  <si>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</si>
  <si>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</si>
  <si>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</si>
  <si>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</si>
  <si>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</si>
  <si>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</si>
  <si>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</si>
  <si>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</si>
  <si>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</si>
  <si>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</si>
  <si>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</si>
  <si>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</si>
  <si>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</si>
  <si>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</si>
  <si>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</si>
  <si>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</si>
  <si>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</si>
  <si>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</si>
  <si>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</si>
  <si>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</si>
  <si>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</si>
  <si>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</si>
  <si>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</si>
  <si>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</si>
  <si>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</si>
  <si>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</si>
  <si>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</si>
  <si>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</si>
  <si>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</si>
  <si>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</si>
  <si>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</si>
  <si>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</si>
  <si>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</si>
  <si>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</si>
  <si>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</si>
  <si>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</si>
  <si>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</si>
  <si>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</si>
  <si>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</si>
  <si>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</si>
  <si>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</si>
  <si>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</si>
  <si>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</si>
  <si>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</si>
  <si>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</si>
  <si>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</si>
  <si>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</si>
  <si>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</si>
  <si>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</si>
  <si>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</si>
  <si>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</si>
  <si>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</si>
  <si>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</si>
  <si>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</si>
  <si>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</si>
  <si>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</si>
  <si>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</si>
  <si>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</si>
  <si>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</si>
  <si>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</si>
  <si>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</si>
  <si>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</si>
  <si>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</si>
  <si>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</si>
  <si>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</si>
  <si>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</si>
  <si>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</si>
  <si>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</si>
  <si>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</si>
  <si>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</si>
  <si>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</si>
  <si>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</si>
  <si>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</si>
  <si>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</si>
  <si>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</si>
  <si>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</si>
  <si>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</si>
  <si>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</si>
  <si>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</si>
  <si>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</si>
  <si>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</si>
  <si>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</si>
  <si>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</si>
  <si>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</si>
  <si>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</si>
  <si>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</si>
  <si>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</si>
  <si>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</si>
  <si>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</si>
  <si>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</si>
  <si>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</si>
  <si>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</si>
  <si>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</si>
  <si>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</si>
  <si>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</si>
  <si>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</si>
  <si>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</si>
  <si>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</si>
  <si>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</si>
  <si>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</si>
  <si>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</si>
  <si>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</si>
  <si>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</si>
  <si>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</si>
  <si>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</si>
  <si>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</si>
  <si>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</si>
  <si>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</si>
  <si>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</si>
  <si>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</si>
  <si>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</si>
  <si>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</si>
  <si>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</si>
  <si>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</si>
  <si>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</si>
  <si>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</si>
  <si>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</si>
  <si>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</si>
  <si>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</si>
  <si>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</si>
  <si>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</si>
  <si>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</si>
  <si>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</si>
  <si>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</si>
  <si>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</si>
  <si>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</si>
  <si>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</si>
  <si>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</si>
  <si>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</si>
  <si>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</si>
  <si>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</si>
  <si>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</si>
  <si>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</si>
  <si>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</si>
  <si>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</si>
  <si>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</si>
  <si>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</si>
  <si>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</si>
  <si>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</si>
  <si>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</si>
  <si>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</si>
  <si>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</si>
  <si>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</si>
  <si>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</si>
  <si>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</si>
  <si>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</si>
  <si>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</si>
  <si>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</si>
  <si>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</si>
  <si>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</si>
  <si>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</si>
  <si>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</si>
  <si>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</si>
  <si>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</si>
  <si>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</si>
  <si>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</si>
  <si>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</si>
  <si>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</si>
  <si>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</si>
  <si>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</si>
  <si>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</si>
  <si>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</si>
  <si>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</si>
  <si>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</si>
  <si>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</si>
  <si>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</si>
  <si>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</si>
  <si>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</si>
  <si>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</si>
  <si>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</si>
  <si>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</si>
  <si>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</si>
  <si>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</si>
  <si>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</si>
  <si>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</si>
  <si>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</si>
  <si>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</si>
  <si>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</si>
  <si>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</si>
  <si>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</si>
  <si>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</si>
  <si>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</si>
  <si>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</si>
  <si>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</si>
  <si>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</si>
  <si>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</si>
  <si>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</si>
  <si>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</si>
  <si>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</si>
  <si>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</si>
  <si>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</si>
  <si>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</si>
  <si>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</si>
  <si>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</si>
  <si>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</si>
  <si>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</si>
  <si>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</si>
  <si>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</si>
  <si>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</si>
  <si>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</si>
  <si>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</si>
  <si>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</si>
  <si>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</si>
  <si>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</si>
  <si>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</si>
  <si>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</si>
  <si>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</si>
  <si>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</si>
  <si>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</si>
  <si>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</si>
  <si>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</si>
  <si>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</si>
  <si>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</si>
  <si>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</si>
  <si>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</si>
  <si>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</si>
  <si>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</si>
  <si>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</si>
  <si>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</si>
  <si>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</si>
  <si>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</si>
  <si>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</si>
  <si>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</si>
  <si>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</si>
  <si>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</si>
  <si>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</si>
  <si>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</si>
  <si>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</si>
  <si>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</si>
  <si>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</si>
  <si>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</si>
  <si>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</si>
  <si>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</si>
  <si>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</si>
  <si>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</si>
  <si>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</si>
  <si>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</si>
  <si>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</si>
  <si>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</si>
  <si>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</si>
  <si>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</si>
  <si>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</si>
  <si>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</si>
  <si>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</si>
  <si>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</si>
  <si>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</si>
  <si>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</si>
  <si>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</si>
  <si>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</si>
  <si>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</si>
  <si>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</si>
  <si>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</si>
  <si>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</si>
  <si>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</si>
  <si>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</si>
  <si>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</si>
  <si>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</si>
  <si>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</si>
  <si>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</si>
  <si>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</si>
  <si>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</si>
  <si>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</si>
  <si>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</si>
  <si>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</si>
  <si>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</si>
  <si>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</si>
  <si>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</si>
  <si>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</si>
  <si>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</si>
  <si>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</si>
  <si>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</si>
  <si>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</si>
  <si>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</si>
  <si>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</si>
  <si>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</si>
  <si>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</si>
  <si>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</si>
  <si>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</si>
  <si>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</si>
  <si>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</si>
  <si>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</si>
  <si>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</si>
  <si>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</si>
  <si>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</si>
  <si>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</si>
  <si>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</si>
  <si>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</si>
  <si>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</si>
  <si>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</si>
  <si>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</si>
  <si>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</si>
  <si>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</si>
  <si>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</si>
  <si>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</si>
  <si>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</si>
  <si>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</si>
  <si>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</si>
  <si>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</si>
  <si>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</si>
  <si>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</si>
  <si>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</si>
  <si>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</si>
  <si>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</si>
  <si>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</si>
  <si>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</si>
  <si>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</si>
  <si>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</si>
  <si>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</si>
  <si>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</si>
  <si>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</si>
  <si>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</si>
  <si>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</si>
  <si>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</si>
  <si>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</si>
  <si>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</si>
  <si>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</si>
  <si>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</si>
  <si>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</si>
  <si>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</si>
  <si>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</si>
  <si>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</si>
  <si>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</si>
  <si>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</si>
  <si>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</si>
  <si>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</si>
  <si>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</si>
  <si>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</si>
  <si>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</si>
  <si>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</si>
  <si>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</si>
  <si>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</si>
  <si>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</si>
  <si>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</si>
  <si>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</si>
  <si>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</si>
  <si>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</si>
  <si>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</si>
  <si>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</si>
  <si>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</si>
  <si>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</si>
  <si>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</si>
  <si>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</si>
  <si>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</si>
  <si>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</si>
  <si>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</si>
  <si>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</si>
  <si>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</si>
  <si>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</si>
  <si>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</si>
  <si>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</si>
  <si>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</si>
  <si>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</si>
  <si>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</si>
  <si>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</si>
  <si>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</si>
  <si>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</si>
  <si>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</si>
  <si>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</si>
  <si>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</si>
  <si>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</si>
  <si>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</si>
  <si>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</si>
  <si>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</si>
  <si>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</si>
  <si>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</si>
  <si>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</si>
  <si>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</si>
  <si>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</si>
  <si>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</si>
  <si>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</si>
  <si>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</si>
  <si>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</si>
  <si>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</si>
  <si>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</si>
  <si>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</si>
  <si>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</si>
  <si>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</si>
  <si>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</si>
  <si>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</si>
  <si>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</si>
  <si>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</si>
  <si>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</si>
  <si>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</si>
  <si>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</si>
  <si>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</si>
  <si>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</si>
  <si>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</si>
  <si>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</si>
  <si>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</si>
  <si>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</si>
  <si>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</si>
  <si>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</si>
  <si>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</si>
  <si>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</si>
  <si>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</si>
  <si>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</si>
  <si>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</si>
  <si>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</si>
  <si>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</si>
  <si>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</si>
  <si>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</si>
  <si>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</si>
  <si>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</si>
  <si>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</si>
  <si>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</si>
  <si>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</si>
  <si>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</si>
  <si>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</si>
  <si>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</si>
  <si>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</si>
  <si>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</si>
  <si>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</si>
  <si>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</si>
  <si>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</si>
  <si>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</si>
  <si>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</si>
  <si>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</si>
  <si>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</si>
  <si>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</si>
  <si>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</si>
  <si>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</si>
  <si>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</si>
  <si>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</si>
  <si>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</si>
  <si>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</si>
  <si>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</si>
  <si>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</si>
  <si>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</si>
  <si>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</si>
  <si>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</si>
  <si>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</si>
  <si>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</si>
  <si>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</si>
  <si>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</si>
  <si>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</si>
  <si>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</si>
  <si>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</si>
  <si>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</si>
  <si>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</si>
  <si>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</si>
  <si>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</si>
  <si>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</si>
  <si>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</si>
  <si>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</si>
  <si>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</si>
  <si>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</si>
  <si>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</si>
  <si>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</si>
  <si>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</si>
  <si>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</si>
  <si>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</si>
  <si>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</si>
  <si>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</si>
  <si>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</si>
  <si>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</si>
  <si>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</si>
  <si>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</si>
  <si>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</si>
  <si>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</si>
  <si>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</si>
  <si>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</si>
  <si>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</si>
  <si>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</si>
  <si>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</si>
  <si>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</si>
  <si>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</si>
  <si>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</si>
  <si>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</si>
  <si>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</si>
  <si>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</si>
  <si>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</si>
  <si>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</si>
  <si>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</si>
  <si>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</si>
  <si>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</si>
  <si>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</si>
  <si>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</si>
  <si>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</si>
  <si>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</si>
  <si>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</si>
  <si>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</si>
  <si>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</si>
  <si>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</si>
  <si>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</si>
  <si>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</si>
  <si>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</si>
  <si>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</si>
  <si>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</si>
  <si>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</si>
  <si>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</si>
  <si>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</si>
  <si>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</si>
  <si>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</si>
  <si>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</si>
  <si>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</si>
  <si>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</si>
  <si>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</si>
  <si>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</si>
  <si>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</si>
  <si>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</si>
  <si>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</si>
  <si>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</si>
  <si>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</si>
  <si>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</si>
  <si>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</si>
  <si>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</si>
  <si>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</si>
  <si>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</si>
  <si>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</si>
  <si>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</si>
  <si>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</si>
  <si>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</si>
  <si>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</si>
  <si>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</si>
  <si>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</si>
  <si>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</si>
  <si>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</si>
  <si>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</si>
  <si>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</si>
  <si>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</si>
  <si>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</si>
  <si>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</si>
  <si>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</si>
  <si>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</si>
  <si>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</si>
  <si>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</si>
  <si>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</si>
  <si>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</si>
  <si>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</si>
  <si>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</si>
  <si>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</si>
  <si>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</si>
  <si>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</si>
  <si>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</si>
  <si>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</si>
  <si>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</si>
  <si>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</si>
  <si>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</si>
  <si>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</si>
  <si>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</si>
  <si>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</si>
  <si>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</si>
  <si>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</si>
  <si>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</si>
  <si>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</si>
  <si>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</si>
  <si>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</si>
  <si>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</si>
  <si>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</si>
  <si>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</si>
  <si>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</si>
  <si>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</si>
  <si>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</si>
  <si>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</si>
  <si>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</si>
  <si>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</si>
  <si>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</si>
  <si>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</si>
  <si>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</si>
  <si>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</si>
  <si>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</si>
  <si>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</si>
  <si>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</si>
  <si>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</si>
  <si>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</si>
  <si>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</si>
  <si>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</si>
  <si>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</si>
  <si>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</si>
  <si>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</si>
  <si>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</si>
  <si>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</si>
  <si>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</si>
  <si>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</si>
  <si>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</si>
  <si>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</si>
  <si>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</si>
  <si>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</si>
  <si>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</si>
  <si>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</si>
  <si>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</si>
  <si>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</si>
  <si>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</si>
  <si>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</si>
  <si>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</si>
  <si>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</si>
  <si>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</si>
  <si>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</si>
  <si>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</si>
  <si>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</si>
  <si>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</si>
  <si>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</si>
  <si>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</si>
  <si>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</si>
  <si>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</si>
  <si>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</si>
  <si>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</si>
  <si>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</si>
  <si>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</si>
  <si>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</si>
  <si>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</si>
  <si>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</si>
  <si>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</si>
  <si>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</si>
  <si>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</si>
  <si>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</si>
  <si>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</si>
  <si>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</si>
  <si>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</si>
  <si>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</si>
  <si>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</si>
  <si>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</si>
  <si>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</si>
  <si>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</si>
  <si>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</si>
  <si>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</si>
  <si>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</si>
  <si>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</si>
  <si>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</si>
  <si>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</si>
  <si>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</si>
  <si>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</si>
  <si>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</si>
  <si>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</si>
  <si>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</si>
  <si>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</si>
  <si>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</si>
  <si>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</si>
  <si>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</si>
  <si>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</si>
  <si>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</si>
  <si>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</si>
  <si>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</si>
  <si>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</si>
  <si>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</si>
  <si>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</si>
  <si>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</si>
  <si>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</si>
  <si>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</si>
  <si>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</si>
  <si>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</si>
  <si>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</si>
  <si>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</si>
  <si>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</si>
  <si>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</si>
  <si>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</si>
  <si>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</si>
  <si>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</si>
  <si>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</si>
  <si>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</si>
  <si>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</si>
  <si>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</si>
  <si>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</si>
  <si>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</si>
  <si>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</si>
  <si>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</si>
  <si>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</si>
  <si>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</si>
  <si>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</si>
  <si>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</si>
  <si>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</si>
  <si>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</si>
  <si>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</si>
  <si>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</si>
  <si>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</si>
  <si>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</si>
  <si>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</si>
  <si>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</si>
  <si>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</si>
  <si>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</si>
  <si>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</si>
  <si>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</si>
  <si>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</si>
  <si>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</si>
  <si>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</si>
  <si>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</si>
  <si>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</si>
  <si>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</si>
  <si>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</si>
  <si>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</si>
  <si>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</si>
  <si>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</si>
  <si>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</si>
  <si>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</si>
  <si>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</si>
  <si>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</si>
  <si>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</si>
  <si>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</si>
  <si>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</si>
  <si>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</si>
  <si>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</si>
  <si>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</si>
  <si>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</si>
  <si>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</si>
  <si>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</si>
  <si>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</si>
  <si>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</si>
  <si>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</si>
  <si>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</si>
  <si>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</si>
  <si>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</si>
  <si>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</si>
  <si>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</si>
  <si>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</si>
  <si>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</si>
  <si>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</si>
  <si>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</si>
  <si>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</si>
  <si>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</si>
  <si>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</si>
  <si>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</si>
  <si>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</si>
  <si>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</si>
  <si>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</si>
  <si>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</si>
  <si>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</si>
  <si>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</si>
  <si>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</si>
  <si>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</si>
  <si>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</si>
  <si>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</si>
  <si>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</si>
  <si>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</si>
  <si>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</si>
  <si>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</si>
  <si>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</si>
  <si>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</si>
  <si>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</si>
  <si>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</si>
  <si>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</si>
  <si>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</si>
  <si>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</si>
  <si>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</si>
  <si>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</si>
  <si>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</si>
  <si>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</si>
  <si>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</si>
  <si>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</si>
  <si>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</si>
  <si>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</si>
  <si>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</si>
  <si>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</si>
  <si>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</si>
  <si>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</si>
  <si>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</si>
  <si>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</si>
  <si>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</si>
  <si>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</si>
  <si>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</si>
  <si>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</si>
  <si>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</si>
  <si>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</si>
  <si>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</si>
  <si>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</si>
  <si>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</si>
  <si>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</si>
  <si>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</si>
  <si>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</si>
  <si>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</si>
  <si>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</si>
  <si>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</si>
  <si>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</si>
  <si>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</si>
  <si>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</si>
  <si>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</si>
  <si>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</si>
  <si>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</si>
  <si>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</si>
  <si>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</si>
  <si>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</si>
  <si>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</si>
  <si>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</si>
  <si>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</si>
  <si>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</si>
  <si>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</si>
  <si>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</si>
  <si>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</si>
  <si>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</si>
  <si>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</si>
  <si>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</si>
  <si>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</si>
  <si>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</si>
  <si>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</si>
  <si>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</si>
  <si>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</si>
  <si>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</si>
  <si>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</si>
  <si>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</si>
  <si>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</si>
  <si>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</si>
  <si>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</si>
  <si>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</si>
  <si>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</si>
  <si>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</si>
  <si>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</si>
  <si>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</si>
  <si>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</si>
  <si>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</si>
  <si>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</si>
  <si>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</si>
  <si>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</si>
  <si>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</si>
  <si>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</si>
  <si>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</si>
  <si>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</si>
  <si>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</si>
  <si>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</si>
  <si>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</si>
  <si>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</si>
  <si>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</si>
  <si>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</si>
  <si>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</si>
  <si>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</si>
  <si>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</si>
  <si>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</si>
  <si>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</si>
  <si>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</si>
  <si>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</si>
  <si>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</si>
  <si>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</si>
  <si>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</si>
  <si>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</si>
  <si>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</si>
  <si>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</si>
  <si>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</si>
  <si>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</si>
  <si>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</si>
  <si>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</si>
  <si>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</si>
  <si>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</si>
  <si>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</si>
  <si>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</si>
  <si>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</si>
  <si>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</si>
  <si>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</si>
  <si>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</si>
  <si>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</si>
  <si>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</si>
  <si>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</si>
  <si>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</si>
  <si>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</si>
  <si>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</si>
  <si>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</si>
  <si>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</si>
  <si>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</si>
  <si>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</si>
  <si>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</si>
  <si>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</si>
  <si>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</si>
  <si>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</si>
  <si>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</si>
  <si>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</si>
  <si>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</si>
  <si>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</si>
  <si>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</si>
  <si>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</si>
  <si>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</si>
  <si>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</si>
  <si>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</si>
  <si>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</si>
  <si>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</si>
  <si>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</si>
  <si>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</si>
  <si>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</si>
  <si>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</si>
  <si>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</si>
  <si>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</si>
  <si>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</si>
  <si>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</si>
  <si>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</si>
  <si>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</si>
  <si>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</si>
  <si>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</si>
  <si>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</si>
  <si>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</si>
  <si>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</si>
  <si>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</si>
  <si>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</si>
  <si>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</si>
  <si>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</si>
  <si>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</si>
  <si>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</si>
  <si>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</si>
  <si>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</si>
  <si>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</si>
  <si>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</si>
  <si>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</si>
  <si>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</si>
  <si>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</si>
  <si>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</si>
  <si>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</si>
  <si>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</si>
  <si>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</si>
  <si>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</si>
  <si>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</si>
  <si>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</si>
  <si>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</si>
  <si>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</si>
  <si>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</si>
  <si>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</si>
  <si>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</si>
  <si>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</si>
  <si>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</si>
  <si>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</si>
  <si>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</si>
  <si>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</si>
  <si>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</si>
  <si>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</si>
  <si>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</si>
  <si>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</si>
  <si>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</si>
  <si>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</si>
  <si>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</si>
  <si>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</si>
  <si>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</si>
  <si>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</si>
  <si>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</si>
  <si>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</si>
  <si>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</si>
  <si>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</si>
  <si>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</si>
  <si>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</si>
  <si>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</si>
  <si>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</si>
  <si>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</si>
  <si>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</si>
  <si>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</si>
  <si>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</si>
  <si>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</si>
  <si>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</si>
  <si>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</si>
  <si>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</si>
  <si>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</si>
  <si>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</si>
  <si>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</si>
  <si>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</si>
  <si>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</si>
  <si>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</si>
  <si>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</si>
  <si>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</si>
  <si>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</si>
  <si>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</si>
  <si>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</si>
  <si>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</si>
  <si>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</si>
  <si>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</si>
  <si>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</si>
  <si>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</si>
  <si>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</si>
  <si>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</si>
  <si>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</si>
  <si>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</si>
  <si>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</si>
  <si>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</si>
  <si>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</si>
  <si>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</si>
  <si>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</si>
  <si>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</si>
  <si>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</si>
  <si>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</si>
  <si>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</si>
  <si>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</si>
  <si>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</si>
  <si>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</si>
  <si>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</si>
  <si>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</si>
  <si>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</si>
  <si>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</si>
  <si>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</si>
  <si>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</si>
  <si>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</si>
  <si>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</si>
  <si>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</si>
  <si>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</si>
  <si>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</si>
  <si>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</si>
  <si>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</si>
  <si>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</si>
  <si>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</si>
  <si>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</si>
  <si>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</si>
  <si>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</si>
  <si>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</si>
  <si>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</si>
  <si>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</si>
  <si>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</si>
  <si>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</si>
  <si>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</si>
  <si>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</si>
  <si>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</si>
  <si>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</si>
  <si>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</si>
  <si>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</si>
  <si>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</si>
  <si>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</si>
  <si>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</si>
  <si>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</si>
  <si>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</si>
  <si>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</si>
  <si>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</si>
  <si>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</si>
  <si>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</si>
  <si>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</si>
  <si>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</si>
  <si>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</si>
  <si>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</si>
  <si>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</si>
  <si>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</si>
  <si>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</si>
  <si>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</si>
  <si>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</si>
  <si>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</si>
  <si>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</si>
  <si>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</si>
  <si>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</si>
  <si>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</si>
  <si>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</si>
  <si>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</si>
  <si>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</si>
  <si>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</si>
  <si>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</si>
  <si>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</si>
  <si>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</si>
  <si>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</si>
  <si>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</si>
  <si>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</si>
  <si>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</si>
  <si>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</si>
  <si>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</si>
  <si>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</si>
  <si>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</si>
  <si>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</si>
  <si>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</si>
  <si>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</si>
  <si>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</si>
  <si>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</si>
  <si>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</si>
  <si>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</si>
  <si>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</si>
  <si>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</si>
  <si>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</si>
  <si>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</si>
  <si>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</si>
  <si>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</si>
  <si>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</si>
  <si>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</si>
  <si>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</si>
  <si>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</si>
  <si>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</si>
  <si>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</si>
  <si>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</si>
  <si>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</si>
  <si>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</si>
  <si>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</si>
  <si>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</si>
  <si>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</si>
  <si>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</si>
  <si>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</si>
  <si>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</si>
  <si>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</si>
  <si>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</si>
  <si>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</si>
  <si>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</si>
  <si>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</si>
  <si>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</si>
  <si>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</si>
  <si>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</si>
  <si>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</si>
  <si>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</si>
  <si>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</si>
  <si>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</si>
  <si>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</si>
  <si>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</si>
  <si>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</si>
  <si>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</si>
  <si>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</si>
  <si>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</si>
  <si>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</si>
  <si>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</si>
  <si>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</si>
  <si>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</si>
  <si>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</si>
  <si>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</si>
  <si>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</si>
  <si>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</si>
  <si>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</si>
  <si>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</si>
  <si>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</si>
  <si>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</si>
  <si>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</si>
  <si>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</si>
  <si>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</si>
  <si>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</si>
  <si>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</si>
  <si>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</si>
  <si>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</si>
  <si>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</si>
  <si>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</si>
  <si>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</si>
  <si>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</si>
  <si>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</si>
  <si>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</si>
  <si>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</si>
  <si>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</si>
  <si>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</si>
  <si>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</si>
  <si>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</si>
  <si>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</si>
  <si>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</si>
  <si>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</si>
  <si>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</si>
  <si>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</si>
  <si>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</si>
  <si>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</si>
  <si>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</si>
  <si>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</si>
  <si>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</si>
  <si>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</si>
  <si>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</si>
  <si>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</si>
  <si>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</si>
  <si>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</si>
  <si>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</si>
  <si>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</si>
  <si>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</si>
  <si>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</si>
  <si>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</si>
  <si>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</si>
  <si>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</si>
  <si>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</si>
  <si>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</si>
  <si>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</si>
  <si>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</si>
  <si>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</si>
  <si>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</si>
  <si>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</si>
  <si>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</si>
  <si>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</si>
  <si>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</si>
  <si>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</si>
  <si>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</si>
  <si>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</si>
  <si>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</si>
  <si>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</si>
  <si>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</si>
  <si>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</si>
  <si>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</si>
  <si>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</si>
  <si>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</si>
  <si>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</si>
  <si>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</si>
  <si>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</si>
  <si>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</si>
  <si>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</si>
  <si>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</si>
  <si>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</si>
  <si>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</si>
  <si>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</si>
  <si>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</si>
  <si>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</si>
  <si>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</si>
  <si>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</si>
  <si>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</si>
  <si>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</si>
  <si>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</si>
  <si>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</si>
  <si>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</si>
  <si>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</si>
  <si>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</si>
  <si>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</si>
  <si>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</si>
  <si>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</si>
  <si>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</si>
  <si>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</si>
  <si>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</si>
  <si>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</si>
  <si>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</si>
  <si>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</si>
  <si>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</si>
  <si>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</si>
  <si>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</si>
  <si>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</si>
  <si>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</si>
  <si>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</si>
  <si>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</si>
  <si>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</si>
  <si>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</si>
  <si>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</si>
  <si>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</si>
  <si>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</si>
  <si>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</si>
  <si>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</si>
  <si>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</si>
  <si>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</si>
  <si>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</si>
  <si>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</si>
  <si>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</si>
  <si>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</si>
  <si>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</si>
  <si>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</si>
  <si>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</si>
  <si>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</si>
  <si>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</si>
  <si>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</si>
  <si>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</si>
  <si>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</si>
  <si>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</si>
  <si>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</si>
  <si>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</si>
  <si>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</si>
  <si>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</si>
  <si>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</si>
  <si>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</si>
  <si>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</si>
  <si>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</si>
  <si>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</si>
  <si>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</si>
  <si>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</si>
  <si>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</si>
  <si>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</si>
  <si>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</si>
  <si>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</si>
  <si>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</si>
  <si>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</si>
  <si>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</si>
  <si>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</si>
  <si>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</si>
  <si>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</si>
  <si>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</si>
  <si>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</si>
  <si>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</si>
  <si>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</si>
  <si>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</si>
  <si>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</si>
  <si>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</si>
  <si>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</si>
  <si>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</si>
  <si>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</si>
  <si>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</si>
  <si>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</si>
  <si>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</si>
  <si>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</si>
  <si>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</si>
  <si>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</si>
  <si>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</si>
  <si>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</si>
  <si>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</si>
  <si>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</si>
  <si>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</si>
  <si>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</si>
  <si>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</si>
  <si>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</si>
  <si>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</si>
  <si>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</si>
  <si>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</si>
  <si>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</si>
  <si>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</si>
  <si>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</si>
  <si>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</si>
  <si>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</si>
  <si>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</si>
  <si>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</si>
  <si>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</si>
  <si>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</si>
  <si>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</si>
  <si>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</si>
  <si>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</si>
  <si>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</si>
  <si>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</si>
  <si>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</si>
  <si>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</si>
  <si>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</si>
  <si>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</si>
  <si>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</si>
  <si>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</si>
  <si>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</si>
  <si>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</si>
  <si>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</si>
  <si>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</si>
  <si>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</si>
  <si>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</si>
  <si>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</si>
  <si>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</si>
  <si>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</si>
  <si>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</si>
  <si>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</si>
  <si>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</si>
  <si>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</si>
  <si>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</si>
  <si>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</si>
  <si>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</si>
  <si>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</si>
  <si>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</si>
  <si>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</si>
  <si>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</si>
  <si>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</si>
  <si>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</si>
  <si>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</si>
  <si>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</si>
  <si>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</si>
  <si>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</si>
  <si>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</si>
  <si>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</si>
  <si>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</si>
  <si>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</si>
  <si>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</si>
  <si>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</si>
  <si>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</si>
  <si>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</si>
  <si>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</si>
  <si>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</si>
  <si>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</si>
  <si>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</si>
  <si>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</si>
  <si>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</si>
  <si>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</si>
  <si>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</si>
  <si>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</si>
  <si>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</si>
  <si>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</si>
  <si>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</si>
  <si>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</si>
  <si>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</si>
  <si>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</si>
  <si>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</si>
  <si>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</si>
  <si>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</si>
  <si>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</si>
  <si>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</si>
  <si>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</si>
  <si>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</si>
  <si>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</si>
  <si>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</si>
  <si>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</si>
  <si>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</si>
  <si>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</si>
  <si>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</si>
  <si>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</si>
  <si>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</si>
  <si>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</si>
  <si>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</si>
  <si>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</si>
  <si>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</si>
  <si>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</si>
  <si>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</si>
  <si>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</si>
  <si>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</si>
  <si>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</si>
  <si>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</si>
  <si>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</si>
  <si>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</si>
  <si>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</si>
  <si>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</si>
  <si>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</si>
  <si>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</si>
  <si>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</si>
  <si>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</si>
  <si>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</si>
  <si>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</si>
  <si>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</si>
  <si>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</si>
  <si>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</si>
  <si>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</si>
  <si>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</si>
  <si>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</si>
  <si>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</si>
  <si>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</si>
  <si>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</si>
  <si>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</si>
  <si>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</si>
  <si>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</si>
  <si>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</si>
  <si>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</si>
  <si>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</si>
  <si>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</si>
  <si>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</si>
  <si>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</si>
  <si>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</si>
  <si>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</si>
  <si>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</si>
  <si>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</si>
  <si>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</si>
  <si>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</si>
  <si>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</si>
  <si>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</si>
  <si>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</si>
  <si>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</si>
  <si>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</si>
  <si>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</si>
  <si>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</si>
  <si>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</si>
  <si>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</si>
  <si>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</si>
  <si>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</si>
  <si>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</si>
  <si>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</si>
  <si>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</si>
  <si>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</si>
  <si>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</si>
  <si>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</si>
  <si>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</si>
  <si>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</si>
  <si>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</si>
  <si>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</si>
  <si>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</si>
  <si>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</si>
  <si>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</si>
  <si>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</si>
  <si>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</si>
  <si>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</si>
  <si>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</si>
  <si>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</si>
  <si>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</si>
  <si>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</si>
  <si>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</si>
  <si>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</si>
  <si>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</si>
  <si>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</si>
  <si>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</si>
  <si>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</si>
  <si>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</si>
  <si>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</si>
  <si>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</si>
  <si>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</si>
  <si>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</si>
  <si>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</si>
  <si>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</si>
  <si>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</si>
  <si>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</si>
  <si>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</si>
  <si>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</si>
  <si>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</si>
  <si>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</si>
  <si>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</si>
  <si>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</si>
  <si>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</si>
  <si>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</si>
  <si>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</si>
  <si>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</si>
  <si>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</si>
  <si>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</si>
  <si>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</si>
  <si>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</si>
  <si>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</si>
  <si>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</si>
  <si>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</si>
  <si>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</si>
  <si>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</si>
  <si>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</si>
  <si>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</si>
  <si>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</si>
  <si>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</si>
  <si>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</si>
  <si>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</si>
  <si>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</si>
  <si>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</si>
  <si>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</si>
  <si>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</si>
  <si>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</si>
  <si>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</si>
  <si>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</si>
  <si>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</si>
  <si>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</si>
  <si>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</si>
  <si>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</si>
  <si>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</si>
  <si>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</si>
  <si>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</si>
  <si>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</si>
  <si>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</si>
  <si>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</si>
  <si>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</si>
  <si>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</si>
  <si>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</si>
  <si>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</si>
  <si>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</si>
  <si>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</si>
  <si>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</si>
  <si>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</si>
  <si>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</si>
  <si>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</si>
  <si>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</si>
  <si>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</si>
  <si>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</si>
  <si>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</si>
  <si>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</si>
  <si>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</si>
  <si>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</si>
  <si>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</si>
  <si>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</si>
  <si>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</si>
  <si>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</si>
  <si>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</si>
  <si>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</si>
  <si>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</si>
  <si>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</si>
  <si>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</si>
  <si>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</si>
  <si>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</si>
  <si>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</si>
  <si>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</si>
  <si>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</si>
  <si>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</si>
  <si>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</si>
  <si>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</si>
  <si>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</si>
  <si>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</si>
  <si>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</si>
  <si>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</si>
  <si>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</si>
  <si>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</si>
  <si>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</si>
  <si>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</si>
  <si>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</si>
  <si>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</si>
  <si>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</si>
  <si>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</si>
  <si>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</si>
  <si>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</si>
  <si>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</si>
  <si>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</si>
  <si>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</si>
  <si>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</si>
  <si>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</si>
  <si>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</si>
  <si>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</si>
  <si>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</si>
  <si>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</si>
  <si>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</si>
  <si>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</si>
  <si>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</si>
  <si>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</si>
  <si>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</si>
  <si>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</si>
  <si>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</si>
  <si>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</si>
  <si>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</si>
  <si>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</si>
  <si>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</si>
  <si>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</si>
  <si>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</si>
  <si>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</si>
  <si>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</si>
  <si>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</si>
  <si>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</si>
  <si>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</si>
  <si>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</si>
  <si>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</si>
  <si>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</si>
  <si>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</si>
  <si>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</si>
  <si>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</si>
  <si>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</si>
  <si>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</si>
  <si>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</si>
  <si>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</si>
  <si>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</si>
  <si>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</si>
  <si>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</si>
  <si>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</si>
  <si>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</si>
  <si>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</si>
  <si>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</si>
  <si>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</si>
  <si>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</si>
  <si>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</si>
  <si>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</si>
  <si>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</si>
  <si>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</si>
  <si>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</si>
  <si>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</si>
  <si>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</si>
  <si>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</si>
  <si>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</si>
  <si>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</si>
  <si>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</si>
  <si>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</si>
  <si>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</si>
  <si>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</si>
  <si>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</si>
  <si>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</si>
  <si>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</si>
  <si>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</si>
  <si>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</si>
  <si>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</si>
  <si>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</si>
  <si>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</si>
  <si>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</si>
  <si>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</si>
  <si>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</si>
  <si>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</si>
  <si>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</si>
  <si>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</si>
  <si>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</si>
  <si>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</si>
  <si>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</si>
  <si>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</si>
  <si>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</si>
  <si>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</si>
  <si>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</si>
  <si>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</si>
  <si>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</si>
  <si>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</si>
  <si>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</si>
  <si>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</si>
  <si>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</si>
  <si>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</si>
  <si>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</si>
  <si>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</si>
  <si>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</si>
  <si>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</si>
  <si>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</si>
  <si>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</si>
  <si>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</si>
  <si>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</si>
  <si>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</si>
  <si>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</si>
  <si>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</si>
  <si>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</si>
  <si>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</si>
  <si>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</si>
  <si>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</si>
  <si>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</si>
  <si>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</si>
  <si>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</si>
  <si>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</si>
  <si>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</si>
  <si>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</si>
  <si>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</si>
  <si>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</si>
  <si>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</si>
  <si>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</si>
  <si>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</si>
  <si>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</si>
  <si>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</si>
  <si>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</si>
  <si>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</si>
  <si>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</si>
  <si>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</si>
  <si>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</si>
  <si>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</si>
  <si>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</si>
  <si>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</si>
  <si>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</si>
  <si>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</si>
  <si>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</si>
  <si>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</si>
  <si>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</si>
  <si>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</si>
  <si>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</si>
  <si>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</si>
  <si>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</si>
  <si>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</si>
  <si>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</si>
  <si>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</si>
  <si>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</si>
  <si>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</si>
  <si>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</si>
  <si>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</si>
  <si>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</si>
  <si>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</si>
  <si>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</si>
  <si>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</si>
  <si>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</si>
  <si>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</si>
  <si>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</si>
  <si>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</si>
  <si>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</si>
  <si>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</si>
  <si>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</si>
  <si>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</si>
  <si>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</si>
  <si>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</si>
  <si>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</si>
  <si>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</si>
  <si>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</si>
  <si>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</si>
  <si>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</si>
  <si>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</si>
  <si>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</si>
  <si>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</si>
  <si>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</si>
  <si>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</si>
  <si>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</si>
  <si>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</si>
  <si>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</si>
  <si>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</si>
  <si>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</si>
  <si>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</si>
  <si>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</si>
  <si>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</si>
  <si>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</si>
  <si>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</si>
  <si>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</si>
  <si>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</si>
  <si>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</si>
  <si>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</si>
  <si>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</si>
  <si>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</si>
  <si>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</si>
  <si>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</si>
  <si>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</si>
  <si>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</si>
  <si>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</si>
  <si>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</si>
  <si>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</si>
  <si>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</si>
  <si>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</si>
  <si>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</si>
  <si>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</si>
  <si>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</si>
  <si>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</si>
  <si>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</si>
  <si>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</si>
  <si>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</si>
  <si>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</si>
  <si>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</si>
  <si>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</si>
  <si>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</si>
  <si>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</si>
  <si>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</si>
  <si>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</si>
  <si>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</si>
  <si>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</si>
  <si>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</si>
  <si>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</si>
  <si>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</si>
  <si>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</si>
  <si>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</si>
  <si>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</si>
  <si>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</si>
  <si>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</si>
  <si>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</si>
  <si>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</si>
  <si>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</si>
  <si>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</si>
  <si>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</si>
  <si>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</si>
  <si>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</si>
  <si>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</si>
  <si>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</si>
  <si>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</si>
  <si>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</si>
  <si>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</si>
  <si>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</si>
  <si>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</si>
  <si>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</si>
  <si>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</si>
  <si>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</si>
  <si>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</si>
  <si>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</si>
  <si>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</si>
  <si>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</si>
  <si>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</si>
  <si>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</si>
  <si>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</si>
  <si>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</si>
  <si>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</si>
  <si>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</si>
  <si>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</si>
  <si>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</si>
  <si>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</si>
  <si>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</si>
  <si>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</si>
  <si>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</si>
  <si>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</si>
  <si>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</si>
  <si>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</si>
  <si>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</si>
  <si>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</si>
  <si>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</si>
  <si>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</si>
  <si>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</si>
  <si>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</si>
  <si>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</si>
  <si>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</si>
  <si>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</si>
  <si>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</si>
  <si>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</si>
  <si>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</si>
  <si>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</si>
  <si>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</si>
  <si>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</si>
  <si>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</si>
  <si>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</si>
  <si>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</si>
  <si>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</si>
  <si>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</si>
  <si>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</si>
  <si>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</si>
  <si>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</si>
  <si>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</si>
  <si>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</si>
  <si>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</si>
  <si>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</si>
  <si>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</si>
  <si>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</si>
  <si>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</si>
  <si>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</si>
  <si>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</si>
  <si>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</si>
  <si>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</si>
  <si>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</si>
  <si>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</si>
  <si>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</si>
  <si>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</si>
  <si>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</si>
  <si>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</si>
  <si>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</si>
  <si>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</si>
  <si>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</si>
  <si>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</si>
  <si>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</si>
  <si>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</si>
  <si>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</si>
  <si>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</si>
  <si>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</si>
  <si>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</si>
  <si>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</si>
  <si>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</si>
  <si>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</si>
  <si>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</si>
  <si>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</si>
  <si>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</si>
  <si>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</si>
  <si>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</si>
  <si>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</si>
  <si>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</si>
  <si>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</si>
  <si>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</si>
  <si>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</si>
  <si>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</si>
  <si>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</si>
  <si>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</si>
  <si>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</si>
  <si>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</si>
  <si>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</si>
  <si>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</si>
  <si>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</si>
  <si>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</si>
  <si>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</si>
  <si>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</si>
  <si>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</si>
  <si>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</si>
  <si>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</si>
  <si>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</si>
  <si>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</si>
  <si>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</si>
  <si>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</si>
  <si>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</si>
  <si>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</si>
  <si>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</si>
  <si>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</si>
  <si>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</si>
  <si>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</si>
  <si>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</si>
  <si>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</si>
  <si>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</si>
  <si>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</si>
  <si>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</si>
  <si>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</si>
  <si>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</si>
  <si>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</si>
  <si>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</si>
  <si>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</si>
  <si>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</si>
  <si>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</si>
  <si>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</si>
  <si>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</si>
  <si>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</si>
  <si>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</si>
  <si>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</si>
  <si>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</si>
  <si>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</si>
  <si>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</si>
  <si>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</si>
  <si>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</si>
  <si>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</si>
  <si>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</si>
  <si>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</si>
  <si>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</si>
  <si>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</si>
  <si>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</si>
  <si>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</si>
  <si>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</si>
  <si>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</si>
  <si>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</si>
  <si>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</si>
  <si>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</si>
  <si>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</si>
  <si>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</si>
  <si>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</si>
  <si>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</si>
  <si>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</si>
  <si>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</si>
  <si>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</si>
  <si>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</si>
  <si>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</si>
  <si>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</si>
  <si>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</si>
  <si>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</si>
  <si>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</si>
  <si>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</si>
  <si>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</si>
  <si>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</si>
  <si>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</si>
  <si>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</si>
  <si>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</si>
  <si>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</si>
  <si>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</si>
  <si>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</si>
  <si>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</si>
  <si>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</si>
  <si>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</si>
  <si>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</si>
  <si>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</si>
  <si>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</si>
  <si>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</si>
  <si>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</si>
  <si>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</si>
  <si>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</si>
  <si>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</si>
  <si>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</si>
  <si>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</si>
  <si>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</si>
  <si>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</si>
  <si>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</si>
  <si>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</si>
  <si>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</si>
  <si>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</si>
  <si>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</si>
  <si>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</si>
  <si>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</si>
  <si>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</si>
  <si>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</si>
  <si>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</si>
  <si>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</si>
  <si>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</si>
  <si>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</si>
  <si>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</si>
  <si>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</si>
  <si>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</si>
  <si>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</si>
  <si>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</si>
  <si>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</si>
  <si>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</si>
  <si>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</si>
  <si>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</si>
  <si>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</si>
  <si>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</si>
  <si>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</si>
  <si>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</si>
  <si>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</si>
  <si>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</si>
  <si>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</si>
  <si>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</si>
  <si>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</si>
  <si>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</si>
  <si>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</si>
  <si>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</si>
  <si>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</si>
  <si>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</si>
  <si>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</si>
  <si>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</si>
  <si>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</si>
  <si>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</si>
  <si>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</si>
  <si>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</si>
  <si>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</si>
  <si>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</si>
  <si>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</si>
  <si>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</si>
  <si>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</si>
  <si>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</si>
  <si>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</si>
  <si>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</si>
  <si>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</si>
  <si>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</si>
  <si>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</si>
  <si>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</si>
  <si>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</si>
  <si>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</si>
  <si>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</si>
  <si>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</si>
  <si>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</si>
  <si>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</si>
  <si>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</si>
  <si>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</si>
  <si>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</si>
  <si>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</si>
  <si>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</si>
  <si>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</si>
  <si>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</si>
  <si>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</si>
  <si>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</si>
  <si>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</si>
  <si>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</si>
  <si>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</si>
  <si>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</si>
  <si>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</si>
  <si>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</si>
  <si>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</si>
  <si>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</si>
  <si>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</si>
  <si>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</si>
  <si>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</si>
  <si>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</si>
  <si>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</si>
  <si>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</si>
  <si>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</si>
  <si>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</si>
  <si>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</si>
  <si>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</si>
  <si>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</si>
  <si>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</si>
  <si>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</si>
  <si>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</si>
  <si>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</si>
  <si>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</si>
  <si>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</si>
  <si>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</si>
  <si>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</si>
  <si>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</si>
  <si>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</si>
  <si>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</si>
  <si>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</si>
  <si>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</si>
  <si>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</si>
  <si>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</si>
  <si>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</si>
  <si>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</si>
  <si>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</si>
  <si>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</si>
  <si>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</si>
  <si>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</si>
  <si>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</si>
  <si>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</si>
  <si>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</si>
  <si>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</si>
  <si>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</si>
  <si>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</si>
  <si>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</si>
  <si>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</si>
  <si>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</si>
  <si>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</si>
  <si>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</si>
  <si>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</si>
  <si>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</si>
  <si>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</si>
  <si>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</si>
  <si>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</si>
  <si>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</si>
  <si>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</si>
  <si>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</si>
  <si>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</si>
  <si>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</si>
  <si>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</si>
  <si>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</si>
  <si>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</si>
  <si>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</si>
  <si>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</si>
  <si>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</si>
  <si>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</si>
  <si>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</si>
  <si>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</si>
  <si>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</si>
  <si>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</si>
  <si>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</si>
  <si>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</si>
  <si>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</si>
  <si>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</si>
  <si>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</si>
  <si>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</si>
  <si>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</si>
  <si>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</si>
  <si>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</si>
  <si>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</si>
  <si>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</si>
  <si>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</si>
  <si>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</si>
  <si>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</si>
  <si>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</si>
  <si>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</si>
  <si>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</si>
  <si>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</si>
  <si>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</si>
  <si>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</si>
  <si>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</si>
  <si>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</si>
  <si>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</si>
  <si>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</si>
  <si>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</si>
  <si>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</si>
  <si>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</si>
  <si>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</si>
  <si>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</si>
  <si>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</si>
  <si>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</si>
  <si>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</si>
  <si>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</si>
  <si>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</si>
  <si>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</si>
  <si>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</si>
  <si>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</si>
  <si>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</si>
  <si>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</si>
  <si>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</si>
  <si>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</si>
  <si>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</si>
  <si>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</si>
  <si>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</si>
  <si>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</si>
  <si>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</si>
  <si>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</si>
  <si>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</si>
  <si>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</si>
  <si>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</si>
  <si>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</si>
  <si>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</si>
  <si>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</si>
  <si>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</si>
  <si>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</si>
  <si>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</si>
  <si>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</si>
  <si>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</si>
  <si>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</si>
  <si>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</si>
  <si>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</si>
  <si>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</si>
  <si>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</si>
  <si>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</si>
  <si>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</si>
  <si>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</si>
  <si>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</si>
  <si>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</si>
  <si>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</si>
  <si>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</si>
  <si>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</si>
  <si>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</si>
  <si>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</si>
  <si>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</si>
  <si>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</si>
  <si>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</si>
  <si>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</si>
  <si>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</si>
  <si>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</si>
  <si>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</si>
  <si>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</si>
  <si>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</si>
  <si>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</si>
  <si>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</si>
  <si>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</si>
  <si>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</si>
  <si>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</si>
  <si>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</si>
  <si>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</si>
  <si>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</si>
  <si>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</si>
  <si>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</si>
  <si>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</si>
  <si>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</si>
  <si>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</si>
  <si>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</si>
  <si>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</si>
  <si>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</si>
  <si>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</si>
  <si>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</si>
  <si>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</si>
  <si>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</si>
  <si>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</si>
  <si>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</si>
  <si>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</si>
  <si>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</si>
  <si>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</si>
  <si>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</si>
  <si>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</si>
  <si>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</si>
  <si>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</si>
  <si>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</si>
  <si>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</si>
  <si>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</si>
  <si>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</si>
  <si>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</si>
  <si>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</si>
  <si>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</si>
  <si>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</si>
  <si>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</si>
  <si>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</si>
  <si>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</si>
  <si>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</si>
  <si>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</si>
  <si>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</si>
  <si>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</si>
  <si>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</si>
  <si>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</si>
  <si>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</si>
  <si>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</si>
  <si>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</si>
  <si>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</si>
  <si>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</si>
  <si>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</si>
  <si>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</si>
  <si>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</si>
  <si>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</si>
  <si>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</si>
  <si>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</si>
  <si>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</si>
  <si>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</si>
  <si>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</si>
  <si>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</si>
  <si>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</si>
  <si>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</si>
  <si>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</si>
  <si>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</si>
  <si>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</si>
  <si>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</si>
  <si>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</si>
  <si>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</si>
  <si>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</si>
  <si>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</si>
  <si>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</si>
  <si>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</si>
  <si>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</si>
  <si>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</si>
  <si>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</si>
  <si>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</si>
  <si>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</si>
  <si>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</si>
  <si>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</si>
  <si>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</si>
  <si>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</si>
  <si>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</si>
  <si>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</si>
  <si>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</si>
  <si>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</si>
  <si>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</si>
  <si>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</si>
  <si>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</si>
  <si>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</si>
  <si>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</si>
  <si>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</si>
  <si>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</si>
  <si>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</si>
  <si>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</si>
  <si>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</si>
  <si>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</si>
  <si>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</si>
  <si>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</si>
  <si>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</si>
  <si>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</si>
  <si>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</si>
  <si>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</si>
  <si>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</si>
  <si>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</si>
  <si>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</si>
  <si>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</si>
  <si>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</si>
  <si>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</si>
  <si>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</si>
  <si>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</si>
  <si>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</si>
  <si>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</si>
  <si>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</si>
  <si>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</si>
  <si>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</si>
  <si>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</si>
  <si>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</si>
  <si>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</si>
  <si>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</si>
  <si>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</si>
  <si>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</si>
  <si>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</si>
  <si>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</si>
  <si>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</si>
  <si>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</si>
  <si>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</si>
  <si>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</si>
  <si>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</si>
  <si>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</si>
  <si>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</si>
  <si>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</si>
  <si>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</si>
  <si>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</si>
  <si>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</si>
  <si>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</si>
  <si>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</si>
  <si>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</si>
  <si>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</si>
  <si>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</si>
  <si>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</si>
  <si>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</si>
  <si>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</si>
  <si>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</si>
  <si>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</si>
  <si>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</si>
  <si>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</si>
  <si>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</si>
  <si>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</si>
  <si>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</si>
  <si>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</si>
  <si>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</si>
  <si>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</si>
  <si>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</si>
  <si>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</si>
  <si>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</si>
  <si>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</si>
  <si>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</si>
  <si>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</si>
  <si>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</si>
  <si>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</si>
  <si>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</si>
  <si>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</si>
  <si>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</si>
  <si>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</si>
  <si>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</si>
  <si>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</si>
  <si>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</si>
  <si>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</si>
  <si>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</si>
  <si>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</si>
  <si>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</si>
  <si>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</si>
  <si>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</si>
  <si>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</si>
  <si>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</si>
  <si>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</si>
  <si>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</si>
  <si>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</si>
  <si>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</si>
  <si>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</si>
  <si>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</si>
  <si>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</si>
  <si>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</si>
  <si>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</si>
  <si>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</si>
  <si>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</si>
  <si>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</si>
  <si>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</si>
  <si>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</si>
  <si>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</si>
  <si>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</si>
  <si>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</si>
  <si>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</si>
  <si>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</si>
  <si>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</si>
  <si>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</si>
  <si>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</si>
  <si>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</si>
  <si>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</si>
  <si>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</si>
  <si>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</si>
  <si>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</si>
  <si>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</si>
  <si>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</si>
  <si>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</si>
  <si>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</si>
  <si>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</si>
  <si>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</si>
  <si>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</si>
  <si>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</si>
  <si>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</si>
  <si>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</si>
  <si>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</si>
  <si>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</si>
  <si>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</si>
  <si>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</si>
  <si>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</si>
  <si>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</si>
  <si>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</si>
  <si>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</si>
  <si>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</si>
  <si>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</si>
  <si>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</si>
  <si>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</si>
  <si>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</si>
  <si>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</si>
  <si>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</si>
  <si>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</si>
  <si>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</si>
  <si>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</si>
  <si>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</si>
  <si>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</si>
  <si>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</si>
  <si>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</si>
  <si>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</si>
  <si>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</si>
  <si>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</si>
  <si>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</si>
  <si>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</si>
  <si>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</si>
  <si>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</si>
  <si>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</si>
  <si>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</si>
  <si>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</si>
  <si>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</si>
  <si>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</si>
  <si>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</si>
  <si>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</si>
  <si>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</si>
  <si>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</si>
  <si>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</si>
  <si>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</si>
  <si>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</si>
  <si>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</si>
  <si>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</si>
  <si>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</si>
  <si>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</si>
  <si>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</si>
  <si>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</si>
  <si>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</si>
  <si>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</si>
  <si>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</si>
  <si>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</si>
  <si>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</si>
  <si>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</si>
  <si>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</si>
  <si>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</si>
  <si>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</si>
  <si>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</si>
  <si>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</si>
  <si>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</si>
  <si>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</si>
  <si>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</si>
  <si>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</si>
  <si>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</si>
  <si>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</si>
  <si>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</si>
  <si>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</si>
  <si>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</si>
  <si>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</si>
  <si>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</si>
  <si>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</si>
  <si>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</si>
  <si>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</si>
  <si>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</si>
  <si>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</si>
  <si>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</si>
  <si>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</si>
  <si>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</si>
  <si>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</si>
  <si>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</si>
  <si>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</si>
  <si>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</si>
  <si>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</si>
  <si>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</si>
  <si>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</si>
  <si>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</si>
  <si>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</si>
  <si>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</si>
  <si>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</si>
  <si>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</si>
  <si>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</si>
  <si>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</si>
  <si>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</si>
  <si>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</si>
  <si>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</si>
  <si>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</si>
  <si>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</si>
  <si>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</si>
  <si>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</si>
  <si>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</si>
  <si>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</si>
  <si>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</si>
  <si>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</si>
  <si>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</si>
  <si>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</si>
  <si>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</si>
  <si>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</si>
  <si>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</si>
  <si>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</si>
  <si>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</si>
  <si>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</si>
  <si>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</si>
  <si>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</si>
  <si>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</si>
  <si>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</si>
  <si>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</si>
  <si>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</si>
  <si>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</si>
  <si>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</si>
  <si>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</si>
  <si>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</si>
  <si>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</si>
  <si>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</si>
  <si>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</si>
  <si>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</si>
  <si>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</si>
  <si>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</si>
  <si>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</si>
  <si>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</si>
  <si>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</si>
  <si>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</si>
  <si>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</si>
  <si>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</si>
  <si>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</si>
  <si>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</si>
  <si>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</si>
  <si>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</si>
  <si>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</si>
  <si>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</si>
  <si>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</si>
  <si>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</si>
  <si>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</si>
  <si>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</si>
  <si>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</si>
  <si>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</si>
  <si>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</si>
  <si>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</si>
  <si>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</si>
  <si>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</si>
  <si>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</si>
  <si>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</si>
  <si>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</si>
  <si>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</si>
  <si>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</si>
  <si>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</si>
  <si>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</si>
  <si>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</si>
  <si>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</si>
  <si>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</si>
  <si>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</si>
  <si>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</si>
  <si>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</si>
  <si>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</si>
  <si>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</si>
  <si>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</si>
  <si>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</si>
  <si>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</si>
  <si>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</si>
  <si>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</si>
  <si>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</si>
  <si>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</si>
  <si>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</si>
  <si>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</si>
  <si>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</si>
  <si>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</si>
  <si>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</si>
  <si>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</si>
  <si>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</si>
  <si>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</si>
  <si>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</si>
  <si>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</si>
  <si>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</si>
  <si>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</si>
  <si>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</si>
  <si>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</si>
  <si>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</si>
  <si>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</si>
  <si>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</si>
  <si>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</si>
  <si>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</si>
  <si>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</si>
  <si>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</si>
  <si>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</si>
  <si>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</si>
  <si>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</si>
  <si>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</si>
  <si>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</si>
  <si>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</si>
  <si>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</si>
  <si>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</si>
  <si>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</si>
  <si>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</si>
  <si>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</si>
  <si>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</si>
  <si>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</si>
  <si>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</si>
  <si>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</si>
  <si>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</si>
  <si>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</si>
  <si>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</si>
  <si>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</si>
  <si>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</si>
  <si>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</si>
  <si>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</si>
  <si>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</si>
  <si>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</si>
  <si>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</si>
  <si>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</si>
  <si>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</si>
  <si>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</si>
  <si>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</si>
  <si>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</si>
  <si>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</si>
  <si>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</si>
  <si>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</si>
  <si>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</si>
  <si>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</si>
  <si>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</si>
  <si>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</si>
  <si>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</si>
  <si>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</si>
  <si>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</si>
  <si>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</si>
  <si>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</si>
  <si>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</si>
  <si>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</si>
  <si>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</si>
  <si>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</si>
  <si>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</si>
  <si>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</si>
  <si>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</si>
  <si>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</si>
  <si>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</si>
  <si>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</si>
  <si>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</si>
  <si>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</si>
  <si>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</si>
  <si>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</si>
  <si>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</si>
  <si>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</si>
  <si>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</si>
  <si>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</si>
  <si>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</si>
  <si>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</si>
  <si>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</si>
  <si>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</si>
  <si>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</si>
  <si>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</si>
  <si>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</si>
  <si>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</si>
  <si>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</si>
  <si>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</si>
  <si>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</si>
  <si>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</si>
  <si>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</si>
  <si>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</si>
  <si>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</si>
  <si>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</si>
  <si>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</si>
  <si>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</si>
  <si>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</si>
  <si>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</si>
  <si>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</si>
  <si>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</si>
  <si>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</si>
  <si>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</si>
  <si>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</si>
  <si>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</si>
  <si>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</si>
  <si>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</si>
  <si>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</si>
  <si>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</si>
  <si>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</si>
  <si>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</si>
  <si>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</si>
  <si>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</si>
  <si>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</si>
  <si>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</si>
  <si>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</si>
  <si>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</si>
  <si>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</si>
  <si>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</si>
  <si>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</si>
  <si>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</si>
  <si>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</si>
  <si>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</si>
  <si>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</si>
  <si>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</si>
  <si>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</si>
  <si>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</si>
  <si>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</si>
  <si>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</si>
  <si>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</si>
  <si>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</si>
  <si>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</si>
  <si>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</si>
  <si>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</si>
  <si>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</si>
  <si>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</si>
  <si>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</si>
  <si>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</si>
  <si>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</si>
  <si>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</si>
  <si>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</si>
  <si>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</si>
  <si>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</si>
  <si>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</si>
  <si>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</si>
  <si>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</si>
  <si>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</si>
  <si>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</si>
  <si>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</si>
  <si>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</si>
  <si>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</si>
  <si>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</si>
  <si>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</si>
  <si>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</si>
  <si>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</si>
  <si>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</si>
  <si>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</si>
  <si>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</si>
  <si>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</si>
  <si>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</si>
  <si>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</si>
  <si>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</si>
  <si>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</si>
  <si>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</si>
  <si>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</si>
  <si>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</si>
  <si>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</si>
  <si>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</si>
  <si>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</si>
  <si>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</si>
  <si>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</si>
  <si>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</si>
  <si>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</si>
  <si>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</si>
  <si>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</si>
  <si>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</si>
  <si>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</si>
  <si>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</si>
  <si>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</si>
  <si>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</si>
  <si>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</si>
  <si>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</si>
  <si>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</si>
  <si>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</si>
  <si>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</si>
  <si>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</si>
  <si>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</si>
  <si>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</si>
  <si>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</si>
  <si>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</si>
  <si>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</si>
  <si>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</si>
  <si>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</si>
  <si>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</si>
  <si>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</si>
  <si>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</si>
  <si>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</si>
  <si>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</si>
  <si>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</si>
  <si>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</si>
  <si>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</si>
  <si>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</si>
  <si>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</si>
  <si>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</si>
  <si>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</si>
  <si>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</si>
  <si>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</si>
  <si>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</si>
  <si>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</si>
  <si>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</si>
  <si>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</si>
  <si>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</si>
  <si>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</si>
  <si>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</si>
  <si>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</si>
  <si>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</si>
  <si>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</si>
  <si>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</si>
  <si>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</si>
  <si>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</si>
  <si>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</si>
  <si>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</si>
  <si>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</si>
  <si>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</si>
  <si>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</si>
  <si>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</si>
  <si>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</si>
  <si>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</si>
  <si>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</si>
  <si>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</si>
  <si>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</si>
  <si>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</si>
  <si>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</si>
  <si>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</si>
  <si>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</si>
  <si>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</si>
  <si>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</si>
  <si>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</si>
  <si>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</si>
  <si>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</si>
  <si>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</si>
  <si>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</si>
  <si>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</si>
  <si>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</si>
  <si>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</si>
  <si>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</si>
  <si>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</si>
  <si>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</si>
  <si>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</si>
  <si>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</si>
  <si>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</si>
  <si>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</si>
  <si>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</si>
  <si>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</si>
  <si>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</si>
  <si>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</si>
  <si>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</si>
  <si>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</si>
  <si>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</si>
  <si>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</si>
  <si>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</si>
  <si>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</si>
  <si>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</si>
  <si>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</si>
  <si>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</si>
  <si>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</si>
  <si>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</si>
  <si>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</si>
  <si>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</si>
  <si>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</si>
  <si>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</si>
  <si>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</si>
  <si>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</si>
  <si>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</si>
  <si>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</si>
  <si>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</si>
  <si>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</si>
  <si>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</si>
  <si>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</si>
  <si>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</si>
  <si>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</si>
  <si>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</si>
  <si>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</si>
  <si>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</si>
  <si>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</si>
  <si>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</si>
  <si>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</si>
  <si>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</si>
  <si>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</si>
  <si>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</si>
  <si>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</si>
  <si>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</si>
  <si>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</si>
  <si>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</si>
  <si>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</si>
  <si>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</si>
  <si>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</si>
  <si>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</si>
  <si>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</si>
  <si>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</si>
  <si>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</si>
  <si>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</si>
  <si>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</si>
  <si>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</si>
  <si>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</si>
  <si>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</si>
  <si>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</si>
  <si>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</si>
  <si>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</si>
  <si>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</si>
  <si>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</si>
  <si>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</si>
  <si>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</si>
  <si>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</si>
  <si>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</si>
  <si>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</si>
  <si>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</si>
  <si>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</si>
  <si>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</si>
  <si>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</si>
  <si>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</si>
  <si>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</si>
  <si>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</si>
  <si>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</si>
  <si>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</si>
  <si>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</si>
  <si>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</si>
  <si>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</si>
  <si>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</si>
  <si>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</si>
  <si>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</si>
  <si>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</si>
  <si>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</si>
  <si>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</si>
  <si>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</si>
  <si>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</si>
  <si>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</si>
  <si>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</si>
  <si>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</si>
  <si>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</si>
  <si>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</si>
  <si>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</si>
  <si>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</si>
  <si>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</si>
  <si>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</si>
  <si>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</si>
  <si>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</si>
  <si>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</si>
  <si>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</si>
  <si>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</si>
  <si>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</si>
  <si>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</si>
  <si>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</si>
  <si>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</si>
  <si>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</si>
  <si>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</si>
  <si>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</si>
  <si>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</si>
  <si>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</si>
  <si>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</si>
  <si>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</si>
  <si>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</si>
  <si>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</si>
  <si>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</si>
  <si>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</si>
  <si>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</si>
  <si>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</si>
  <si>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</si>
  <si>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</si>
  <si>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</si>
  <si>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</si>
  <si>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</si>
  <si>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</si>
  <si>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</si>
  <si>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</si>
  <si>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</si>
  <si>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</si>
  <si>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</si>
  <si>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</si>
  <si>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</si>
  <si>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</si>
  <si>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</si>
  <si>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</si>
  <si>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</si>
  <si>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</si>
  <si>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</si>
  <si>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</si>
  <si>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</si>
  <si>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</si>
  <si>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</si>
  <si>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</si>
  <si>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</si>
  <si>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</si>
  <si>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</si>
  <si>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</si>
  <si>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</si>
  <si>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</si>
  <si>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</si>
  <si>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</si>
  <si>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</si>
  <si>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</si>
  <si>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</si>
  <si>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</si>
  <si>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</si>
  <si>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</si>
  <si>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</si>
  <si>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</si>
  <si>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</si>
  <si>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</si>
  <si>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</si>
  <si>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</si>
  <si>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</si>
  <si>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</si>
  <si>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</si>
  <si>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</si>
  <si>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</si>
  <si>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</si>
  <si>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</si>
  <si>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</si>
  <si>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</si>
  <si>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</si>
  <si>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</si>
  <si>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</si>
  <si>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</si>
  <si>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</si>
  <si>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</si>
  <si>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</si>
  <si>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</si>
  <si>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</si>
  <si>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</si>
  <si>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</si>
  <si>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</si>
  <si>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</si>
  <si>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</si>
  <si>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</si>
  <si>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</si>
  <si>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</si>
  <si>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</si>
  <si>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</si>
  <si>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</si>
  <si>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</si>
  <si>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</si>
  <si>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</si>
  <si>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</si>
  <si>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</si>
  <si>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</si>
  <si>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</si>
  <si>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</si>
  <si>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</si>
  <si>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</si>
  <si>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</si>
  <si>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</si>
  <si>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</si>
  <si>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</si>
  <si>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</si>
  <si>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</si>
  <si>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</si>
  <si>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</si>
  <si>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</si>
  <si>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</si>
  <si>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</si>
  <si>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</si>
  <si>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</si>
  <si>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</si>
  <si>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</si>
  <si>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</si>
  <si>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</si>
  <si>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</si>
  <si>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</si>
  <si>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</si>
  <si>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</si>
  <si>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</si>
  <si>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</si>
  <si>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</si>
  <si>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</si>
  <si>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</si>
  <si>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</si>
  <si>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</si>
  <si>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</si>
  <si>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</si>
  <si>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</si>
  <si>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</si>
  <si>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</si>
  <si>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</si>
  <si>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</si>
  <si>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</si>
  <si>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</si>
  <si>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</si>
  <si>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</si>
  <si>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</si>
  <si>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</si>
  <si>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</si>
  <si>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</si>
  <si>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</si>
  <si>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</si>
  <si>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</si>
  <si>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</si>
  <si>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</si>
  <si>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</si>
  <si>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</si>
  <si>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</si>
  <si>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</si>
  <si>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</si>
  <si>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</si>
  <si>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</si>
  <si>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</si>
  <si>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</si>
  <si>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</si>
  <si>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</si>
  <si>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</si>
  <si>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</si>
  <si>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</si>
  <si>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</si>
  <si>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</si>
  <si>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</si>
  <si>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</si>
  <si>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</si>
  <si>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</si>
  <si>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</si>
  <si>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</si>
  <si>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</si>
  <si>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</si>
  <si>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</si>
  <si>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</si>
  <si>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</si>
  <si>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</si>
  <si>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</si>
  <si>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</si>
  <si>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</si>
  <si>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</si>
  <si>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</si>
  <si>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</si>
  <si>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</si>
  <si>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</si>
  <si>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</si>
  <si>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</si>
  <si>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</si>
  <si>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</si>
  <si>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</si>
  <si>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</si>
  <si>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</si>
  <si>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</si>
  <si>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</si>
  <si>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</si>
  <si>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</si>
  <si>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</si>
  <si>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</si>
  <si>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</si>
  <si>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</si>
  <si>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</si>
  <si>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</si>
  <si>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</si>
  <si>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</si>
  <si>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</si>
  <si>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</si>
  <si>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</si>
  <si>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</si>
  <si>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</si>
  <si>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</si>
  <si>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</si>
  <si>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</si>
  <si>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</si>
  <si>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</si>
  <si>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</si>
  <si>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</si>
  <si>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</si>
  <si>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</si>
  <si>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</si>
  <si>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</si>
  <si>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</si>
  <si>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</si>
  <si>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</si>
  <si>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</si>
  <si>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</si>
  <si>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</si>
  <si>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</si>
  <si>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</si>
  <si>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</si>
  <si>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</si>
  <si>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</si>
  <si>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</si>
  <si>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</si>
  <si>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</si>
  <si>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</si>
  <si>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</si>
  <si>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</si>
  <si>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</si>
  <si>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</si>
  <si>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</si>
  <si>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</si>
  <si>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</si>
  <si>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</si>
  <si>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</si>
  <si>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</si>
  <si>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</si>
  <si>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</si>
  <si>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</si>
  <si>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</si>
  <si>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</si>
  <si>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</si>
  <si>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</si>
  <si>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</si>
  <si>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</si>
  <si>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</si>
  <si>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</si>
  <si>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</si>
  <si>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</si>
  <si>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</si>
  <si>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</si>
  <si>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</si>
  <si>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</si>
  <si>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</si>
  <si>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</si>
  <si>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</si>
  <si>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</si>
  <si>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</si>
  <si>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</si>
  <si>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</si>
  <si>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</si>
  <si>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</si>
  <si>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</si>
  <si>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</si>
  <si>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</si>
  <si>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</si>
  <si>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</si>
  <si>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</si>
  <si>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</si>
  <si>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</si>
  <si>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</si>
  <si>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</si>
  <si>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</si>
  <si>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</si>
  <si>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</si>
  <si>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</si>
  <si>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</si>
  <si>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</si>
  <si>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</si>
  <si>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</si>
  <si>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</si>
  <si>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</si>
  <si>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</si>
  <si>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</si>
  <si>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</si>
  <si>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</si>
  <si>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</si>
  <si>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</si>
  <si>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</si>
  <si>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</si>
  <si>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</si>
  <si>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</si>
  <si>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</si>
  <si>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</si>
  <si>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</si>
  <si>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</si>
  <si>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</si>
  <si>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</si>
  <si>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</si>
  <si>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</si>
  <si>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</si>
  <si>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</si>
  <si>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</si>
  <si>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</si>
  <si>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</si>
  <si>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</si>
  <si>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</si>
  <si>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</si>
  <si>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</si>
  <si>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</si>
  <si>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</si>
  <si>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</si>
  <si>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</si>
  <si>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</si>
  <si>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</si>
  <si>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</si>
  <si>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</si>
  <si>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</si>
  <si>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</si>
  <si>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</si>
  <si>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</si>
  <si>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</si>
  <si>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</si>
  <si>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</si>
  <si>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</si>
  <si>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</si>
  <si>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</si>
  <si>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</si>
  <si>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</si>
  <si>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</si>
  <si>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</si>
  <si>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</si>
  <si>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</si>
  <si>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</si>
  <si>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</si>
  <si>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</si>
  <si>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</si>
  <si>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</si>
  <si>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</si>
  <si>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</si>
  <si>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</si>
  <si>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</si>
  <si>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</si>
  <si>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</si>
  <si>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</si>
  <si>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</si>
  <si>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</si>
  <si>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</si>
  <si>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</si>
  <si>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</si>
  <si>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</si>
  <si>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</si>
  <si>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</si>
  <si>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</si>
  <si>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</si>
  <si>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</si>
  <si>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</si>
  <si>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</si>
  <si>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</si>
  <si>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</si>
  <si>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</si>
  <si>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</si>
  <si>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</si>
  <si>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</si>
  <si>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</si>
  <si>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</si>
  <si>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</si>
  <si>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</si>
  <si>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</si>
  <si>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</si>
  <si>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</si>
  <si>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</si>
  <si>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</si>
  <si>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</si>
  <si>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</si>
  <si>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</si>
  <si>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</si>
  <si>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</si>
  <si>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</si>
  <si>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</si>
  <si>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</si>
  <si>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</si>
  <si>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</si>
  <si>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</si>
  <si>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</si>
  <si>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</si>
  <si>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</si>
  <si>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</si>
  <si>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</si>
  <si>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</si>
  <si>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</si>
  <si>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</si>
  <si>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</si>
  <si>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</si>
  <si>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</si>
  <si>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</si>
  <si>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</si>
  <si>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</si>
  <si>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</si>
  <si>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</si>
  <si>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</si>
  <si>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</si>
  <si>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</si>
  <si>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</si>
  <si>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</si>
  <si>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</si>
  <si>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</si>
  <si>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</si>
  <si>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</si>
  <si>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</si>
  <si>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</si>
  <si>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</si>
  <si>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</si>
  <si>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</si>
  <si>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</si>
  <si>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</si>
  <si>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</si>
  <si>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</si>
  <si>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</si>
  <si>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</si>
  <si>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</si>
  <si>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</si>
  <si>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</si>
  <si>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</si>
  <si>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</si>
  <si>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</si>
  <si>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</si>
  <si>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</si>
  <si>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</si>
  <si>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</si>
  <si>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</si>
  <si>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</si>
  <si>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</si>
  <si>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</si>
  <si>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</si>
  <si>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</si>
  <si>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</si>
  <si>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</si>
  <si>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</si>
  <si>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</si>
  <si>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</si>
  <si>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</si>
  <si>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</si>
  <si>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</si>
  <si>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</si>
  <si>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</si>
  <si>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</si>
  <si>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</si>
  <si>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</si>
  <si>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</si>
  <si>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</si>
  <si>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</si>
  <si>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</si>
  <si>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</si>
  <si>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</si>
  <si>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</si>
  <si>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</si>
  <si>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</si>
  <si>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</si>
  <si>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</si>
  <si>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</si>
  <si>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</si>
  <si>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</si>
  <si>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</si>
  <si>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</si>
  <si>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</si>
  <si>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</si>
  <si>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</si>
  <si>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</si>
  <si>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</si>
  <si>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</si>
  <si>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</si>
  <si>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</si>
  <si>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</si>
  <si>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</si>
  <si>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</si>
  <si>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</si>
  <si>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</si>
  <si>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</si>
  <si>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</si>
  <si>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</si>
  <si>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</si>
  <si>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</si>
  <si>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</si>
  <si>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</si>
  <si>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</si>
  <si>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</si>
  <si>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</si>
  <si>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</si>
  <si>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</si>
  <si>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</si>
  <si>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</si>
  <si>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</si>
  <si>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</si>
  <si>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</si>
  <si>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</si>
  <si>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</si>
  <si>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</si>
  <si>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</si>
  <si>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</si>
  <si>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</si>
  <si>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</si>
  <si>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</si>
  <si>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</si>
  <si>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</si>
  <si>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</si>
  <si>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</si>
  <si>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</si>
  <si>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</si>
  <si>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</si>
  <si>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</si>
  <si>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</si>
  <si>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</si>
  <si>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</si>
  <si>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</si>
  <si>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</si>
  <si>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</si>
  <si>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</si>
  <si>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</si>
  <si>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</si>
  <si>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</si>
  <si>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</si>
  <si>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</si>
  <si>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</si>
  <si>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</si>
  <si>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</si>
  <si>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</si>
  <si>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</si>
  <si>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</si>
  <si>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</si>
  <si>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</si>
  <si>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</si>
  <si>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</si>
  <si>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</si>
  <si>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</si>
  <si>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</si>
  <si>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</si>
  <si>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</si>
  <si>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</si>
  <si>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</si>
  <si>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</si>
  <si>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</si>
  <si>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</si>
  <si>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</si>
  <si>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</si>
  <si>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</si>
  <si>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</si>
  <si>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</si>
  <si>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</si>
  <si>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</si>
  <si>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</si>
  <si>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</si>
  <si>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</si>
  <si>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</si>
  <si>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</si>
  <si>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</si>
  <si>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</si>
  <si>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</si>
  <si>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</si>
  <si>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</si>
  <si>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</si>
  <si>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</si>
  <si>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</si>
  <si>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</si>
  <si>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</si>
  <si>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</si>
  <si>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</si>
  <si>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</si>
  <si>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</si>
  <si>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</si>
  <si>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</si>
  <si>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</si>
  <si>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</si>
  <si>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</si>
  <si>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</si>
  <si>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</si>
  <si>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</si>
  <si>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</si>
  <si>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</si>
  <si>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</si>
  <si>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</si>
  <si>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</si>
  <si>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</si>
  <si>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</si>
  <si>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</si>
  <si>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</si>
  <si>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</si>
  <si>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</si>
  <si>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</si>
  <si>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</si>
  <si>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</si>
  <si>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</si>
  <si>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</si>
  <si>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</si>
  <si>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</si>
  <si>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</si>
  <si>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</si>
  <si>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</si>
  <si>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</si>
  <si>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</si>
  <si>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</si>
  <si>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</si>
  <si>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</si>
  <si>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</si>
  <si>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</si>
  <si>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</si>
  <si>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</si>
  <si>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</si>
  <si>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</si>
  <si>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</si>
  <si>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</si>
  <si>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</si>
  <si>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</si>
  <si>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</si>
  <si>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</si>
  <si>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</si>
  <si>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</si>
  <si>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</si>
  <si>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</si>
  <si>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</si>
  <si>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</si>
  <si>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</si>
  <si>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</si>
  <si>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</si>
  <si>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</si>
  <si>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</si>
  <si>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</si>
  <si>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</si>
  <si>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</si>
  <si>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</si>
  <si>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</si>
  <si>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</si>
  <si>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</si>
  <si>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</si>
  <si>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</si>
  <si>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</si>
  <si>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</si>
  <si>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</si>
  <si>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</si>
  <si>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</si>
  <si>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</si>
  <si>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</si>
  <si>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</si>
  <si>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</si>
  <si>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</si>
  <si>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</si>
  <si>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</si>
  <si>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</si>
  <si>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</si>
  <si>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</si>
  <si>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</si>
  <si>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</si>
  <si>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</si>
  <si>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</si>
  <si>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</si>
  <si>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</si>
  <si>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</si>
  <si>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</si>
  <si>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</si>
  <si>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</si>
  <si>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</si>
  <si>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</si>
  <si>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</si>
  <si>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</si>
  <si>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</si>
  <si>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</si>
  <si>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</si>
  <si>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</si>
  <si>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</si>
  <si>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</si>
  <si>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</si>
  <si>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</si>
  <si>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</si>
  <si>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</si>
  <si>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</si>
  <si>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</si>
  <si>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</si>
  <si>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</si>
  <si>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</si>
  <si>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</si>
  <si>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</si>
  <si>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</si>
  <si>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</si>
  <si>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</si>
  <si>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</si>
  <si>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</si>
  <si>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</si>
  <si>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</si>
  <si>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</si>
  <si>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</si>
  <si>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</si>
  <si>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</si>
  <si>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</si>
  <si>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</si>
  <si>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</si>
  <si>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</si>
  <si>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</si>
  <si>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</si>
  <si>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</si>
  <si>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</si>
  <si>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</si>
  <si>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</si>
  <si>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</si>
  <si>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</si>
  <si>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</si>
  <si>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</si>
  <si>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</si>
  <si>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</si>
  <si>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</si>
  <si>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</si>
  <si>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</si>
  <si>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</si>
  <si>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</si>
  <si>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</si>
  <si>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</si>
  <si>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</si>
  <si>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</si>
  <si>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</si>
  <si>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</si>
  <si>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</si>
  <si>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</si>
  <si>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</si>
  <si>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</si>
  <si>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</si>
  <si>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</si>
  <si>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</si>
  <si>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</si>
  <si>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</si>
  <si>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</si>
  <si>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</si>
  <si>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</si>
  <si>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</si>
  <si>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</si>
  <si>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</si>
  <si>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</si>
  <si>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</si>
  <si>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</si>
  <si>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</si>
  <si>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</si>
  <si>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</si>
  <si>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</si>
  <si>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</si>
  <si>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</si>
  <si>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</si>
  <si>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</si>
  <si>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</si>
  <si>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</si>
  <si>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</si>
  <si>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</si>
  <si>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</si>
  <si>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</si>
  <si>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</si>
  <si>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</si>
  <si>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</si>
  <si>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</si>
  <si>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</si>
  <si>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</si>
  <si>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</si>
  <si>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</si>
  <si>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</si>
  <si>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</si>
  <si>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</si>
  <si>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</si>
  <si>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</si>
  <si>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</si>
  <si>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</si>
  <si>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</si>
  <si>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</si>
  <si>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</si>
  <si>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</si>
  <si>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</si>
  <si>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</si>
  <si>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</si>
  <si>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</si>
  <si>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</si>
  <si>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</si>
  <si>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</si>
  <si>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</si>
  <si>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</si>
  <si>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</si>
  <si>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</si>
  <si>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</si>
  <si>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</si>
  <si>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</si>
  <si>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</si>
  <si>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</si>
  <si>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</si>
  <si>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</si>
  <si>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</si>
  <si>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</si>
  <si>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</si>
  <si>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</si>
  <si>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</si>
  <si>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</si>
  <si>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</si>
  <si>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</si>
  <si>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</si>
  <si>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</si>
  <si>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</si>
  <si>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</si>
  <si>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</si>
  <si>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</si>
  <si>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</si>
  <si>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</si>
  <si>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</si>
  <si>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</si>
  <si>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</si>
  <si>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</si>
  <si>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</si>
  <si>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</si>
  <si>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</si>
  <si>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</si>
  <si>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</si>
  <si>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</si>
  <si>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</si>
  <si>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</si>
  <si>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</si>
  <si>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</si>
  <si>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</si>
  <si>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</si>
  <si>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</si>
  <si>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</si>
  <si>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</si>
  <si>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</si>
  <si>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</si>
  <si>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</si>
  <si>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</si>
  <si>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</si>
  <si>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</si>
  <si>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</si>
  <si>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</si>
  <si>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</si>
  <si>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</si>
  <si>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</si>
  <si>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</si>
  <si>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</si>
  <si>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</si>
  <si>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</si>
  <si>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</si>
  <si>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</si>
  <si>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</si>
  <si>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</si>
  <si>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</si>
  <si>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</si>
  <si>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</si>
  <si>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</si>
  <si>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</si>
  <si>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</si>
  <si>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</si>
  <si>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</si>
  <si>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</si>
  <si>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</si>
  <si>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</si>
  <si>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</si>
  <si>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</si>
  <si>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</si>
  <si>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</si>
  <si>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</si>
  <si>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</si>
  <si>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</si>
  <si>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</si>
  <si>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</si>
  <si>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</si>
  <si>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</si>
  <si>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</si>
  <si>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</si>
  <si>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</si>
  <si>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</si>
  <si>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</si>
  <si>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</si>
  <si>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</si>
  <si>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</si>
  <si>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</si>
  <si>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</si>
  <si>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</si>
  <si>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</si>
  <si>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</si>
  <si>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</si>
  <si>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</si>
  <si>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</si>
  <si>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</si>
  <si>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</si>
  <si>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</si>
  <si>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</si>
  <si>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</si>
  <si>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</si>
  <si>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</si>
  <si>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</si>
  <si>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</si>
  <si>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</si>
  <si>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</si>
  <si>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</si>
  <si>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</si>
  <si>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</si>
  <si>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</si>
  <si>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</si>
  <si>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</si>
  <si>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</si>
  <si>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</si>
  <si>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</si>
  <si>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</si>
  <si>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</si>
  <si>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</si>
  <si>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</si>
  <si>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</si>
  <si>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</si>
  <si>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</si>
  <si>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</si>
  <si>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</si>
  <si>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</si>
  <si>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</si>
  <si>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</si>
  <si>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</si>
  <si>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</si>
  <si>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</si>
  <si>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</si>
  <si>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</si>
  <si>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</si>
  <si>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</si>
  <si>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</si>
  <si>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</si>
  <si>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</si>
  <si>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</si>
  <si>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</si>
  <si>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</si>
  <si>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</si>
  <si>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</si>
  <si>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</si>
  <si>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</si>
  <si>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</si>
  <si>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</si>
  <si>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</si>
  <si>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</si>
  <si>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</si>
  <si>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</si>
  <si>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</si>
  <si>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</si>
  <si>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</si>
  <si>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</si>
  <si>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</si>
  <si>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</si>
  <si>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</si>
  <si>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</si>
  <si>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</si>
  <si>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</si>
  <si>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</si>
  <si>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</si>
  <si>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</si>
  <si>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</si>
  <si>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</si>
  <si>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</si>
  <si>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</si>
  <si>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</si>
  <si>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</si>
  <si>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</si>
  <si>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</si>
  <si>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</si>
  <si>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</si>
  <si>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</si>
  <si>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</si>
  <si>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</si>
  <si>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</si>
  <si>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</si>
  <si>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</si>
  <si>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</si>
  <si>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</si>
  <si>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</si>
  <si>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</si>
  <si>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</si>
  <si>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</si>
  <si>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</si>
  <si>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</si>
  <si>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</si>
  <si>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</si>
  <si>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</si>
  <si>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</si>
  <si>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</si>
  <si>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</si>
  <si>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</si>
  <si>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</si>
  <si>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</si>
  <si>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</si>
  <si>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</si>
  <si>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</si>
  <si>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</si>
  <si>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</si>
  <si>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</si>
  <si>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</si>
  <si>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</si>
  <si>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</si>
  <si>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</si>
  <si>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</si>
  <si>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</si>
  <si>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</si>
  <si>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</si>
  <si>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</si>
  <si>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</si>
  <si>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</si>
  <si>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</si>
  <si>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</si>
  <si>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</si>
  <si>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</si>
  <si>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</si>
  <si>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</si>
  <si>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</si>
  <si>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</si>
  <si>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</si>
  <si>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</si>
  <si>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</si>
  <si>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</si>
  <si>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</si>
  <si>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</si>
  <si>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</si>
  <si>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</si>
  <si>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</si>
  <si>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</si>
  <si>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</si>
  <si>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</si>
  <si>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</si>
  <si>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</si>
  <si>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</si>
  <si>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</si>
  <si>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</si>
  <si>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</si>
  <si>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</si>
  <si>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</si>
  <si>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</si>
  <si>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</si>
  <si>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</si>
  <si>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</si>
  <si>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</si>
  <si>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</si>
  <si>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</si>
  <si>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</si>
  <si>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</si>
  <si>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</si>
  <si>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</si>
  <si>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</si>
  <si>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</si>
  <si>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</si>
  <si>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</si>
  <si>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</si>
  <si>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</si>
  <si>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</si>
  <si>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</si>
  <si>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</si>
  <si>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</si>
  <si>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</si>
  <si>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</si>
  <si>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</si>
  <si>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</si>
  <si>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</si>
  <si>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</si>
  <si>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</si>
  <si>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</si>
  <si>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</si>
  <si>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</si>
  <si>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</si>
  <si>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</si>
  <si>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</si>
  <si>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</si>
  <si>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</si>
  <si>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</si>
  <si>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</si>
  <si>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</si>
  <si>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</si>
  <si>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</si>
  <si>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</si>
  <si>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</si>
  <si>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</si>
  <si>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</si>
  <si>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</si>
  <si>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</si>
  <si>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</si>
  <si>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</si>
  <si>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</si>
  <si>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</si>
  <si>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</si>
  <si>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</si>
  <si>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</si>
  <si>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</si>
  <si>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</si>
  <si>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</si>
  <si>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</si>
  <si>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</si>
  <si>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</si>
  <si>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</si>
  <si>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</si>
  <si>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</si>
  <si>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</si>
  <si>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</si>
  <si>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</si>
  <si>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</si>
  <si>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</si>
  <si>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</si>
  <si>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</si>
  <si>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</si>
  <si>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</si>
  <si>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</si>
  <si>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</si>
  <si>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</si>
  <si>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</si>
  <si>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</si>
  <si>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</si>
  <si>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</si>
  <si>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</si>
  <si>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</si>
  <si>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</si>
  <si>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</si>
  <si>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</si>
  <si>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</si>
  <si>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</si>
  <si>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</si>
  <si>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</si>
  <si>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</si>
  <si>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</si>
  <si>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</si>
  <si>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</si>
  <si>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</si>
  <si>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</si>
  <si>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</si>
  <si>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</si>
  <si>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</si>
  <si>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</si>
  <si>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</si>
  <si>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</si>
  <si>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</si>
  <si>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</si>
  <si>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</si>
  <si>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</si>
  <si>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</si>
  <si>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</si>
  <si>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</si>
  <si>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</si>
  <si>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</si>
  <si>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</si>
  <si>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</si>
  <si>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</si>
  <si>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</si>
  <si>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</si>
  <si>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</si>
  <si>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</si>
  <si>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</si>
  <si>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</si>
  <si>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</si>
  <si>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</si>
  <si>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</si>
  <si>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</si>
  <si>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</si>
  <si>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</si>
  <si>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</si>
  <si>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</si>
  <si>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</si>
  <si>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</si>
  <si>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</si>
  <si>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</si>
  <si>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</si>
  <si>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</si>
  <si>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</si>
  <si>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</si>
  <si>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</si>
  <si>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</si>
  <si>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</si>
  <si>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</si>
  <si>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</si>
  <si>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</si>
  <si>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</si>
  <si>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</si>
  <si>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</si>
  <si>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</si>
  <si>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</si>
  <si>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</si>
  <si>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</si>
  <si>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</si>
  <si>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</si>
  <si>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</si>
  <si>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</si>
  <si>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</si>
  <si>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</si>
  <si>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</si>
  <si>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</si>
  <si>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</si>
  <si>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</si>
  <si>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</si>
  <si>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</si>
  <si>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</si>
  <si>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</si>
  <si>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</si>
  <si>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</si>
  <si>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</si>
  <si>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</si>
  <si>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</si>
  <si>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</si>
  <si>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</si>
  <si>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</si>
  <si>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</si>
  <si>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</si>
  <si>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</si>
  <si>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</si>
  <si>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</si>
  <si>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</si>
  <si>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</si>
  <si>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</si>
  <si>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</si>
  <si>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</si>
  <si>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</si>
  <si>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</si>
  <si>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</si>
  <si>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</si>
  <si>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</si>
  <si>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</si>
  <si>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</si>
  <si>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</si>
  <si>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</si>
  <si>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</si>
  <si>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</si>
  <si>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</si>
  <si>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</si>
  <si>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</si>
  <si>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</si>
  <si>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</si>
  <si>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</si>
  <si>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</si>
  <si>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</si>
  <si>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</si>
  <si>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</si>
  <si>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</si>
  <si>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</si>
  <si>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</si>
  <si>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</si>
  <si>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</si>
  <si>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</si>
  <si>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</si>
  <si>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</si>
  <si>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</si>
  <si>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</si>
  <si>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</si>
  <si>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</si>
  <si>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</si>
  <si>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</si>
  <si>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</si>
  <si>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</si>
  <si>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</si>
  <si>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</si>
  <si>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</si>
  <si>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</si>
  <si>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</si>
  <si>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</si>
  <si>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</si>
  <si>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</si>
  <si>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</si>
  <si>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</si>
  <si>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</si>
  <si>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</si>
  <si>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</si>
  <si>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</si>
  <si>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</si>
  <si>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</si>
  <si>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</si>
  <si>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</si>
  <si>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</si>
  <si>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</si>
  <si>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</si>
  <si>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</si>
  <si>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</si>
  <si>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</si>
  <si>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</si>
  <si>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</si>
  <si>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</si>
  <si>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</si>
  <si>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</si>
  <si>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</si>
  <si>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</si>
  <si>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</si>
  <si>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</si>
  <si>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</si>
  <si>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</si>
  <si>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</si>
  <si>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</si>
  <si>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</si>
  <si>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</si>
  <si>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</si>
  <si>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</si>
  <si>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</si>
  <si>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</si>
  <si>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</si>
  <si>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</si>
  <si>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</si>
  <si>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</si>
  <si>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</si>
  <si>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</si>
  <si>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</si>
  <si>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</si>
  <si>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</si>
  <si>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</si>
  <si>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</si>
  <si>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</si>
  <si>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</si>
  <si>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</si>
  <si>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</si>
  <si>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</si>
  <si>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</si>
  <si>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</si>
  <si>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</si>
  <si>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</si>
  <si>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</si>
  <si>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</si>
  <si>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</si>
  <si>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</si>
  <si>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</si>
  <si>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</si>
  <si>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</si>
  <si>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</si>
  <si>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</si>
  <si>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</si>
  <si>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</si>
  <si>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</si>
  <si>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</si>
  <si>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</si>
  <si>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</si>
  <si>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</si>
  <si>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</si>
  <si>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</si>
  <si>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</si>
  <si>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</si>
  <si>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</si>
  <si>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</si>
  <si>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</si>
  <si>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</si>
  <si>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</si>
  <si>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</si>
  <si>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</si>
  <si>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</si>
  <si>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</si>
  <si>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</si>
  <si>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</si>
  <si>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</si>
  <si>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</si>
  <si>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</si>
  <si>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</si>
  <si>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</si>
  <si>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</si>
  <si>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</si>
  <si>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</si>
  <si>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</si>
  <si>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</si>
  <si>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</si>
  <si>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</si>
  <si>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</si>
  <si>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</si>
  <si>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</si>
  <si>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</si>
  <si>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</si>
  <si>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</si>
  <si>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</si>
  <si>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</si>
  <si>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</si>
  <si>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</si>
  <si>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</si>
  <si>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</si>
  <si>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</si>
  <si>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</si>
  <si>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</si>
  <si>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</si>
  <si>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</si>
  <si>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</si>
  <si>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</si>
  <si>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</si>
  <si>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</si>
  <si>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</si>
  <si>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</si>
  <si>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</si>
  <si>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</si>
  <si>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</si>
  <si>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</si>
  <si>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</si>
  <si>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</si>
  <si>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</si>
  <si>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</si>
  <si>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</si>
  <si>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</si>
  <si>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</si>
  <si>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</si>
  <si>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</si>
  <si>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</si>
  <si>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</si>
  <si>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</si>
  <si>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</si>
  <si>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</si>
  <si>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</si>
  <si>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</si>
  <si>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</si>
  <si>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</si>
  <si>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</si>
  <si>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</si>
  <si>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</si>
  <si>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</si>
  <si>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</si>
  <si>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</si>
  <si>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</si>
  <si>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</si>
  <si>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</si>
  <si>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</si>
  <si>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</si>
  <si>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</si>
  <si>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</si>
  <si>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</si>
  <si>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</si>
  <si>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</si>
  <si>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</si>
  <si>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</si>
  <si>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</si>
  <si>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</si>
  <si>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</si>
  <si>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</si>
  <si>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</si>
  <si>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</si>
  <si>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</si>
  <si>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</si>
  <si>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</si>
  <si>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</si>
  <si>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</si>
  <si>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</si>
  <si>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</si>
  <si>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</si>
  <si>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</si>
  <si>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</si>
  <si>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</si>
  <si>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</si>
  <si>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</si>
  <si>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</si>
  <si>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</si>
  <si>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</si>
  <si>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</si>
  <si>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</si>
  <si>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</si>
  <si>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</si>
  <si>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</si>
  <si>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</si>
  <si>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</si>
  <si>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</si>
  <si>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</si>
  <si>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</si>
  <si>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</si>
  <si>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</si>
  <si>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</si>
  <si>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</si>
  <si>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</si>
  <si>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</si>
  <si>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</si>
  <si>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</si>
  <si>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</si>
  <si>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</si>
  <si>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</si>
  <si>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</si>
  <si>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</si>
  <si>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</si>
  <si>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</si>
  <si>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</si>
  <si>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</si>
  <si>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</si>
  <si>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</si>
  <si>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</si>
  <si>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</si>
  <si>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</si>
  <si>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</si>
  <si>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</si>
  <si>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</si>
  <si>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</si>
  <si>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</si>
  <si>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</si>
  <si>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</si>
  <si>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</si>
  <si>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</si>
  <si>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</si>
  <si>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</si>
  <si>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</si>
  <si>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</si>
  <si>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</si>
  <si>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</si>
  <si>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</si>
  <si>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</si>
  <si>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</si>
  <si>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</si>
  <si>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</si>
  <si>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</si>
  <si>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</si>
  <si>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</si>
  <si>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</si>
  <si>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</si>
  <si>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</si>
  <si>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</si>
  <si>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</si>
  <si>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</si>
  <si>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</si>
  <si>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</si>
  <si>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</si>
  <si>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</si>
  <si>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</si>
  <si>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</si>
  <si>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</si>
  <si>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</si>
  <si>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</si>
  <si>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</si>
  <si>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</si>
  <si>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</si>
  <si>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</si>
  <si>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</si>
  <si>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</si>
  <si>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</si>
  <si>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</si>
  <si>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</si>
  <si>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</si>
  <si>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</si>
  <si>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</si>
  <si>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</si>
  <si>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</si>
  <si>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</si>
  <si>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</si>
  <si>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</si>
  <si>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</si>
  <si>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</si>
  <si>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</si>
  <si>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</si>
  <si>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</si>
  <si>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</si>
  <si>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</si>
  <si>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</si>
  <si>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</si>
  <si>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</si>
  <si>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</si>
  <si>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</si>
  <si>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</si>
  <si>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</si>
  <si>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</si>
  <si>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</si>
  <si>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</si>
  <si>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</si>
  <si>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</si>
  <si>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</si>
  <si>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</si>
  <si>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</si>
  <si>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</si>
  <si>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</si>
  <si>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</si>
  <si>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</si>
  <si>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</si>
  <si>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</si>
  <si>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</si>
  <si>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</si>
  <si>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</si>
  <si>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</si>
  <si>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</si>
  <si>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</si>
  <si>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</si>
  <si>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</si>
  <si>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</si>
  <si>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</si>
  <si>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</si>
  <si>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</si>
  <si>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</si>
  <si>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</si>
  <si>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</si>
  <si>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</si>
  <si>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</si>
  <si>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</si>
  <si>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</si>
  <si>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</si>
  <si>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</si>
  <si>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</si>
  <si>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</si>
  <si>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</si>
  <si>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</si>
  <si>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</si>
  <si>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</si>
  <si>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</si>
  <si>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</si>
  <si>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</si>
  <si>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</si>
  <si>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</si>
  <si>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</si>
  <si>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</si>
  <si>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</si>
  <si>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</si>
  <si>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</si>
  <si>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</si>
  <si>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</si>
  <si>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</si>
  <si>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</si>
  <si>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</si>
  <si>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</si>
  <si>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</si>
  <si>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</si>
  <si>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</si>
  <si>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</si>
  <si>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</si>
  <si>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</si>
  <si>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</si>
  <si>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</si>
  <si>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</si>
  <si>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</si>
  <si>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</si>
  <si>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</si>
  <si>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</si>
  <si>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</si>
  <si>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</si>
  <si>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</si>
  <si>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</si>
  <si>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</si>
  <si>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</si>
  <si>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</si>
  <si>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</si>
  <si>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</si>
  <si>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</si>
  <si>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</si>
  <si>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</si>
  <si>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</si>
  <si>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</si>
  <si>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</si>
  <si>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</si>
  <si>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</si>
  <si>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</si>
  <si>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</si>
  <si>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</si>
  <si>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</si>
  <si>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</si>
  <si>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</si>
  <si>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</si>
  <si>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</si>
  <si>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</si>
  <si>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</si>
  <si>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</si>
  <si>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</si>
  <si>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</si>
  <si>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</si>
  <si>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</si>
  <si>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</si>
  <si>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</si>
  <si>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</si>
  <si>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</si>
  <si>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</si>
  <si>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</si>
  <si>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</si>
  <si>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</si>
  <si>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</si>
  <si>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</si>
  <si>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</si>
  <si>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</si>
  <si>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</si>
  <si>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</si>
  <si>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</si>
  <si>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</si>
  <si>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</si>
  <si>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</si>
  <si>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</si>
  <si>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</si>
  <si>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</si>
  <si>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</si>
  <si>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</si>
  <si>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</si>
  <si>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</si>
  <si>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</si>
  <si>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</si>
  <si>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</si>
  <si>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</si>
  <si>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</si>
  <si>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</si>
  <si>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</si>
  <si>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</si>
  <si>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</si>
  <si>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</si>
  <si>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</si>
  <si>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</si>
  <si>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</si>
  <si>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</si>
  <si>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</si>
  <si>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</si>
  <si>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</si>
  <si>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</si>
  <si>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</si>
  <si>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</si>
  <si>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</si>
  <si>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</si>
  <si>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</si>
  <si>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</si>
  <si>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</si>
  <si>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</si>
  <si>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</si>
  <si>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</si>
  <si>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</si>
  <si>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</si>
  <si>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</si>
  <si>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</si>
  <si>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</si>
  <si>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</si>
  <si>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</si>
  <si>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</si>
  <si>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</si>
  <si>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</si>
  <si>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</si>
  <si>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</si>
  <si>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</si>
  <si>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</si>
  <si>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</si>
  <si>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</si>
  <si>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</si>
  <si>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</si>
  <si>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</si>
  <si>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</si>
  <si>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</si>
  <si>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</si>
  <si>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</si>
  <si>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</si>
  <si>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</si>
  <si>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</si>
  <si>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</si>
  <si>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</si>
  <si>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</si>
  <si>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</si>
  <si>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</si>
  <si>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</si>
  <si>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</si>
  <si>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</si>
  <si>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</si>
  <si>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</si>
  <si>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</si>
  <si>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</si>
  <si>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</si>
  <si>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</si>
  <si>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</si>
  <si>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</si>
  <si>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</si>
  <si>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</si>
  <si>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</si>
  <si>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</si>
  <si>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</si>
  <si>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</si>
  <si>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</si>
  <si>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</si>
  <si>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</si>
  <si>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</si>
  <si>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</si>
  <si>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</si>
  <si>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</si>
  <si>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</si>
  <si>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</si>
  <si>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</si>
  <si>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</si>
  <si>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</si>
  <si>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</si>
  <si>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</si>
  <si>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</si>
  <si>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</si>
  <si>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</si>
  <si>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</si>
  <si>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</si>
  <si>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</si>
  <si>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</si>
  <si>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</si>
  <si>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</si>
  <si>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</si>
  <si>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</si>
  <si>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</si>
  <si>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</si>
  <si>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</si>
  <si>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</si>
  <si>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</si>
  <si>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</si>
  <si>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</si>
  <si>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</si>
  <si>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</si>
  <si>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</si>
  <si>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</si>
  <si>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</si>
  <si>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</si>
  <si>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</si>
  <si>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</si>
  <si>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</si>
  <si>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</si>
  <si>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</si>
  <si>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</si>
  <si>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</si>
  <si>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</si>
  <si>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</si>
  <si>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</si>
  <si>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</si>
  <si>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</si>
  <si>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</si>
  <si>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</si>
  <si>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</si>
  <si>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</si>
  <si>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</si>
  <si>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</si>
  <si>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</si>
  <si>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</si>
  <si>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</si>
  <si>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</si>
  <si>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</si>
  <si>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</si>
  <si>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</si>
  <si>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</si>
  <si>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</si>
  <si>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</si>
  <si>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</si>
  <si>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</si>
  <si>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</si>
  <si>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</si>
  <si>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</si>
  <si>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</si>
  <si>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</si>
  <si>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</si>
  <si>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</si>
  <si>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</si>
  <si>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</si>
  <si>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</si>
  <si>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</si>
  <si>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</si>
  <si>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</si>
  <si>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</si>
  <si>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</si>
  <si>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</si>
  <si>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</si>
  <si>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</si>
  <si>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</si>
  <si>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</si>
  <si>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</si>
  <si>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</si>
  <si>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</si>
  <si>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</si>
  <si>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</si>
  <si>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</si>
  <si>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</si>
  <si>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</si>
  <si>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</si>
  <si>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</si>
  <si>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</si>
  <si>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</si>
  <si>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</si>
  <si>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</si>
  <si>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</si>
  <si>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</si>
  <si>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</si>
  <si>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</si>
  <si>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</si>
  <si>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</si>
  <si>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</si>
  <si>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</si>
  <si>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</si>
  <si>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</si>
  <si>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</si>
  <si>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</si>
  <si>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</si>
  <si>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</si>
  <si>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</si>
  <si>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</si>
  <si>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</si>
  <si>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</si>
  <si>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</si>
  <si>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</si>
  <si>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</si>
  <si>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</si>
  <si>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</si>
  <si>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</si>
  <si>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</si>
  <si>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</si>
  <si>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</si>
  <si>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</si>
  <si>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</si>
  <si>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</si>
  <si>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</si>
  <si>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</si>
  <si>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</si>
  <si>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</si>
  <si>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</si>
  <si>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</si>
  <si>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</si>
  <si>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</si>
  <si>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</si>
  <si>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</si>
  <si>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</si>
  <si>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</si>
  <si>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</si>
  <si>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</si>
  <si>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</si>
  <si>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</si>
  <si>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</si>
  <si>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</si>
  <si>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</si>
  <si>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</si>
  <si>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</si>
  <si>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</si>
  <si>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</si>
  <si>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</si>
  <si>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</si>
  <si>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</si>
  <si>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</si>
  <si>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</si>
  <si>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</si>
  <si>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</si>
  <si>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</si>
  <si>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</si>
  <si>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</si>
  <si>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</si>
  <si>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</si>
  <si>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</si>
  <si>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</si>
  <si>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</si>
  <si>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</si>
  <si>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</si>
  <si>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</si>
  <si>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</si>
  <si>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</si>
  <si>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</si>
  <si>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</si>
  <si>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</si>
  <si>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</si>
  <si>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</si>
  <si>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</si>
  <si>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</si>
  <si>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</si>
  <si>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</si>
  <si>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</si>
  <si>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</si>
  <si>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</si>
  <si>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</si>
  <si>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</si>
  <si>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</si>
  <si>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</si>
  <si>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</si>
  <si>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</si>
  <si>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</si>
  <si>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</si>
  <si>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</si>
  <si>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</si>
  <si>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</si>
  <si>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</si>
  <si>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</si>
  <si>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</si>
  <si>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</si>
  <si>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</si>
  <si>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</si>
  <si>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</si>
  <si>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</si>
  <si>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</si>
  <si>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</si>
  <si>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</si>
  <si>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</si>
  <si>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</si>
  <si>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</si>
  <si>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</si>
  <si>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</si>
  <si>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</si>
  <si>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</si>
  <si>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</si>
  <si>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</si>
  <si>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</si>
  <si>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</si>
  <si>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</si>
  <si>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</si>
  <si>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</si>
  <si>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</si>
  <si>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</si>
  <si>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</si>
  <si>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</si>
  <si>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</si>
  <si>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</si>
  <si>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</si>
  <si>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</si>
  <si>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</si>
  <si>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</si>
  <si>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</si>
  <si>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</si>
  <si>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</si>
  <si>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</si>
  <si>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</si>
  <si>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</si>
  <si>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</si>
  <si>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</si>
  <si>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</si>
  <si>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</si>
  <si>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</si>
  <si>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</si>
  <si>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</si>
  <si>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</si>
  <si>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</si>
  <si>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</si>
  <si>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</si>
  <si>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</si>
  <si>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</si>
  <si>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</si>
  <si>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</si>
  <si>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</si>
  <si>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</si>
  <si>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</si>
  <si>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</si>
  <si>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</si>
  <si>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</si>
  <si>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</si>
  <si>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</si>
  <si>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</si>
  <si>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</si>
  <si>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</si>
  <si>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</si>
  <si>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</si>
  <si>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</si>
  <si>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</si>
  <si>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</si>
  <si>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</si>
  <si>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</si>
  <si>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</si>
  <si>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</si>
  <si>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</si>
  <si>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</si>
  <si>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</si>
  <si>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</si>
  <si>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</si>
  <si>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</si>
  <si>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</si>
  <si>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</si>
  <si>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</si>
  <si>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</si>
  <si>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</si>
  <si>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</si>
  <si>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</si>
  <si>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</si>
  <si>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</si>
  <si>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</si>
  <si>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</si>
  <si>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</si>
  <si>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</si>
  <si>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</si>
  <si>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</si>
  <si>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</si>
  <si>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</si>
  <si>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</si>
  <si>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</si>
  <si>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</si>
  <si>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</si>
  <si>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</si>
  <si>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</si>
  <si>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</si>
  <si>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</si>
  <si>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</si>
  <si>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</si>
  <si>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</si>
  <si>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</si>
  <si>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</si>
  <si>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</si>
  <si>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</si>
  <si>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</si>
  <si>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</si>
  <si>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</si>
  <si>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</si>
  <si>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</si>
  <si>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</si>
  <si>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</si>
  <si>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</si>
  <si>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</si>
  <si>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</si>
  <si>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</si>
  <si>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</si>
  <si>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</si>
  <si>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</si>
  <si>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</si>
  <si>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</si>
  <si>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</si>
  <si>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</si>
  <si>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</si>
  <si>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</si>
  <si>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</si>
  <si>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</si>
  <si>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</si>
  <si>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</si>
  <si>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</si>
  <si>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</si>
  <si>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</si>
  <si>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</si>
  <si>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</si>
  <si>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</si>
  <si>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</si>
  <si>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</si>
  <si>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</si>
  <si>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</si>
  <si>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</si>
  <si>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</si>
  <si>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</si>
  <si>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</si>
  <si>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</si>
  <si>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</si>
  <si>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</si>
  <si>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</si>
  <si>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</si>
  <si>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</si>
  <si>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</si>
  <si>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</si>
  <si>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</si>
  <si>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</si>
  <si>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</si>
  <si>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</si>
  <si>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</si>
  <si>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</si>
  <si>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</si>
  <si>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</si>
  <si>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</si>
  <si>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</si>
  <si>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</si>
  <si>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</si>
  <si>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</si>
  <si>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</si>
  <si>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</si>
  <si>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</si>
  <si>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</si>
  <si>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</si>
  <si>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</si>
  <si>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</si>
  <si>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</si>
  <si>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</si>
  <si>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</si>
  <si>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</si>
  <si>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</si>
  <si>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</si>
  <si>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</si>
  <si>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</si>
  <si>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</si>
  <si>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</si>
  <si>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</si>
  <si>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</si>
  <si>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</si>
  <si>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</si>
  <si>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</si>
  <si>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</si>
  <si>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</si>
  <si>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</si>
  <si>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</si>
  <si>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</si>
  <si>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</si>
  <si>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</si>
  <si>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</si>
  <si>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</si>
  <si>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</si>
  <si>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</si>
  <si>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</si>
  <si>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</si>
  <si>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</si>
  <si>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</si>
  <si>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</si>
  <si>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</si>
  <si>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</si>
  <si>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</si>
  <si>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</si>
  <si>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</si>
  <si>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</si>
  <si>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</si>
  <si>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</si>
  <si>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</si>
  <si>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</si>
  <si>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</si>
  <si>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</si>
  <si>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</si>
  <si>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</si>
  <si>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</si>
  <si>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</si>
  <si>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</si>
  <si>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</si>
  <si>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</si>
  <si>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</si>
  <si>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</si>
  <si>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</si>
  <si>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</si>
  <si>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</si>
  <si>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</si>
  <si>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</si>
  <si>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</si>
  <si>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</si>
  <si>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</si>
  <si>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</si>
  <si>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</si>
  <si>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</si>
  <si>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</si>
  <si>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</si>
  <si>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</si>
  <si>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</si>
  <si>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</si>
  <si>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</si>
  <si>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</si>
  <si>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</si>
  <si>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</si>
  <si>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</si>
  <si>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</si>
  <si>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</si>
  <si>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</si>
  <si>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</si>
  <si>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</si>
  <si>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</si>
  <si>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</si>
  <si>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</si>
  <si>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</si>
  <si>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</si>
  <si>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</si>
  <si>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</si>
  <si>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</si>
  <si>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</si>
  <si>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</si>
  <si>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</si>
  <si>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</si>
  <si>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</si>
  <si>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</si>
  <si>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</si>
  <si>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</si>
  <si>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</si>
  <si>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</si>
  <si>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</si>
  <si>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</si>
  <si>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</si>
  <si>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</si>
  <si>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</si>
  <si>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</si>
  <si>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</si>
  <si>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</si>
  <si>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</si>
  <si>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</si>
  <si>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</si>
  <si>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</si>
  <si>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</si>
  <si>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</si>
  <si>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</si>
  <si>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</si>
  <si>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</si>
  <si>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</si>
  <si>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</si>
  <si>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</si>
  <si>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</si>
  <si>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</si>
  <si>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</si>
  <si>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</si>
  <si>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</si>
  <si>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</si>
  <si>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</si>
  <si>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</si>
  <si>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</si>
  <si>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</si>
  <si>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</si>
  <si>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</si>
  <si>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</si>
  <si>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</si>
  <si>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</si>
  <si>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</si>
  <si>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</si>
  <si>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</si>
  <si>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</si>
  <si>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</si>
  <si>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</si>
  <si>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</si>
  <si>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</si>
  <si>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</si>
  <si>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</si>
  <si>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</si>
  <si>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</si>
  <si>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</si>
  <si>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</si>
  <si>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</si>
  <si>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</si>
  <si>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</si>
  <si>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</si>
  <si>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</si>
  <si>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</si>
  <si>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</si>
  <si>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</si>
  <si>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</si>
  <si>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</si>
  <si>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</si>
  <si>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</si>
  <si>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</si>
  <si>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</si>
  <si>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</si>
  <si>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</si>
  <si>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</si>
  <si>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</si>
  <si>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</si>
  <si>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</si>
  <si>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</si>
  <si>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</si>
  <si>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</si>
  <si>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</si>
  <si>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</si>
  <si>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</si>
  <si>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</si>
  <si>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</si>
  <si>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</si>
  <si>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</si>
  <si>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</si>
  <si>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</si>
  <si>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</si>
  <si>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</si>
  <si>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</si>
  <si>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</si>
  <si>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</si>
  <si>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</si>
  <si>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</si>
  <si>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</si>
  <si>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</si>
  <si>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</si>
  <si>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</si>
  <si>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</si>
  <si>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</si>
  <si>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</si>
  <si>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</si>
  <si>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</si>
  <si>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</si>
  <si>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</si>
  <si>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</si>
  <si>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</si>
  <si>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</si>
  <si>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</si>
  <si>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</si>
  <si>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</si>
  <si>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</si>
  <si>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</si>
  <si>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</si>
  <si>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</si>
  <si>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</si>
  <si>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</si>
  <si>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</si>
  <si>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</si>
  <si>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</si>
  <si>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</si>
  <si>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</si>
  <si>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</si>
  <si>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</si>
  <si>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</si>
  <si>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</si>
  <si>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</si>
  <si>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</si>
  <si>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</si>
  <si>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</si>
  <si>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</si>
  <si>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</si>
  <si>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</si>
  <si>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</si>
  <si>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</si>
  <si>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</si>
  <si>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</si>
  <si>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</si>
  <si>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</si>
  <si>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</si>
  <si>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</si>
  <si>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</si>
  <si>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</si>
  <si>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</si>
  <si>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</si>
  <si>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</si>
  <si>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</si>
  <si>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</si>
  <si>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</si>
  <si>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</si>
  <si>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</si>
  <si>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</si>
  <si>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</si>
  <si>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</si>
  <si>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</si>
  <si>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</si>
  <si>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</si>
  <si>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</si>
  <si>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</si>
  <si>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</si>
  <si>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</si>
  <si>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</si>
  <si>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</si>
  <si>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</si>
  <si>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</si>
  <si>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</si>
  <si>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</si>
  <si>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</si>
  <si>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</si>
  <si>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</si>
  <si>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</si>
  <si>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</si>
  <si>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</si>
  <si>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</si>
  <si>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</si>
  <si>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</si>
  <si>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</si>
  <si>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</si>
  <si>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</si>
  <si>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</si>
  <si>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</si>
  <si>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</si>
  <si>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</si>
  <si>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</si>
  <si>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</si>
  <si>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</si>
  <si>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</si>
  <si>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</si>
  <si>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</si>
  <si>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</si>
  <si>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</si>
  <si>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</si>
  <si>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</si>
  <si>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</si>
  <si>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</si>
  <si>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</si>
  <si>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</si>
  <si>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</si>
  <si>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</si>
  <si>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</si>
  <si>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</si>
  <si>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</si>
  <si>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</si>
  <si>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</si>
  <si>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</si>
  <si>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</si>
  <si>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</si>
  <si>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</si>
  <si>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</si>
  <si>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</si>
  <si>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</si>
  <si>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</si>
  <si>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</si>
  <si>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</si>
  <si>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</si>
  <si>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</si>
  <si>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</si>
  <si>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</si>
  <si>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</si>
  <si>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</si>
  <si>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</si>
  <si>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</si>
  <si>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</si>
  <si>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</si>
  <si>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</si>
  <si>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</si>
  <si>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</si>
  <si>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</si>
  <si>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</si>
  <si>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</si>
  <si>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</si>
  <si>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</si>
  <si>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</si>
  <si>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</si>
  <si>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</si>
  <si>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</si>
  <si>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</si>
  <si>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</si>
  <si>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</si>
  <si>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</si>
  <si>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</si>
  <si>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</si>
  <si>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</si>
  <si>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</si>
  <si>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</si>
  <si>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</si>
  <si>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</si>
  <si>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</si>
  <si>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</si>
  <si>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</si>
  <si>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</si>
  <si>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</si>
  <si>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</si>
  <si>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</si>
  <si>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</si>
  <si>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</si>
  <si>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</si>
  <si>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</si>
  <si>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</si>
  <si>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</si>
  <si>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</si>
  <si>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</si>
  <si>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</si>
  <si>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</si>
  <si>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</si>
  <si>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</si>
  <si>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</si>
  <si>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</si>
  <si>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</si>
  <si>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</si>
  <si>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</si>
  <si>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</si>
  <si>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</si>
  <si>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</si>
  <si>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</si>
  <si>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</si>
  <si>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</si>
  <si>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</si>
  <si>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</si>
  <si>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</si>
  <si>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</si>
  <si>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</si>
  <si>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</si>
  <si>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</si>
  <si>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</si>
  <si>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</si>
  <si>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</si>
  <si>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</si>
  <si>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</si>
  <si>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</si>
  <si>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</si>
  <si>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</si>
  <si>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</si>
  <si>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</si>
  <si>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</si>
  <si>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</si>
  <si>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</si>
  <si>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</si>
  <si>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</si>
  <si>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</si>
  <si>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</si>
  <si>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</si>
  <si>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</si>
  <si>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</si>
  <si>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</si>
  <si>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</si>
  <si>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</si>
  <si>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</si>
  <si>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</si>
  <si>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</si>
  <si>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</si>
  <si>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</si>
  <si>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</si>
  <si>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</si>
  <si>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</si>
  <si>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</si>
  <si>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</si>
  <si>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</si>
  <si>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</si>
  <si>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</si>
  <si>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</si>
  <si>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</si>
  <si>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</si>
  <si>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</si>
  <si>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</si>
  <si>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</si>
  <si>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</si>
  <si>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</si>
  <si>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</si>
  <si>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</si>
  <si>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</si>
  <si>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</si>
  <si>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</si>
  <si>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</si>
  <si>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</si>
  <si>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</si>
  <si>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</si>
  <si>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</si>
  <si>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</si>
  <si>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</si>
  <si>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</si>
  <si>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</si>
  <si>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</si>
  <si>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</si>
  <si>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</si>
  <si>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</si>
  <si>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</si>
  <si>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</si>
  <si>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</si>
  <si>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</si>
  <si>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</si>
  <si>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</si>
  <si>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</si>
  <si>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</si>
  <si>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</si>
  <si>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</si>
  <si>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</si>
  <si>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</si>
  <si>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</si>
  <si>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</si>
  <si>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</si>
  <si>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</si>
  <si>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</si>
  <si>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</si>
  <si>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</si>
  <si>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</si>
  <si>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</si>
  <si>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</si>
  <si>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</si>
  <si>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</si>
  <si>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</si>
  <si>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</si>
  <si>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</si>
  <si>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</si>
  <si>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</si>
  <si>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</si>
  <si>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</si>
  <si>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</si>
  <si>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</si>
  <si>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</si>
  <si>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</si>
  <si>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</si>
  <si>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</si>
  <si>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</si>
  <si>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</si>
  <si>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</si>
  <si>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</si>
  <si>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</si>
  <si>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</si>
  <si>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</si>
  <si>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</si>
  <si>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</si>
  <si>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</si>
  <si>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</si>
  <si>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</si>
  <si>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</si>
  <si>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</si>
  <si>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</si>
  <si>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</si>
  <si>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</si>
  <si>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</si>
  <si>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</si>
  <si>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</si>
  <si>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</si>
  <si>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</si>
  <si>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</si>
  <si>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</si>
  <si>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</si>
  <si>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</si>
  <si>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</si>
  <si>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</si>
  <si>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</si>
  <si>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</si>
  <si>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</si>
  <si>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</si>
  <si>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</si>
  <si>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</si>
  <si>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</si>
  <si>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</si>
  <si>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</si>
  <si>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</si>
  <si>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</si>
  <si>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</si>
  <si>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</si>
  <si>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</si>
  <si>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</si>
  <si>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</si>
  <si>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</si>
  <si>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</si>
  <si>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</si>
  <si>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</si>
  <si>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</si>
  <si>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</si>
  <si>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</si>
  <si>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</si>
  <si>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</si>
  <si>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</si>
  <si>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</si>
  <si>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</si>
  <si>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</si>
  <si>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</si>
  <si>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</si>
  <si>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</si>
  <si>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</si>
  <si>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</si>
  <si>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</si>
  <si>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</si>
  <si>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</si>
  <si>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</si>
  <si>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</si>
  <si>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</si>
  <si>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</si>
  <si>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</si>
  <si>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</si>
  <si>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</si>
  <si>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</si>
  <si>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</si>
  <si>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</si>
  <si>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</si>
  <si>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</si>
  <si>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</si>
  <si>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</si>
  <si>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</si>
  <si>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</si>
  <si>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</si>
  <si>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</si>
  <si>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</si>
  <si>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</si>
  <si>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</si>
  <si>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</si>
  <si>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</si>
  <si>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</si>
  <si>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</si>
  <si>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</si>
  <si>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</si>
  <si>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</si>
  <si>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</si>
  <si>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</si>
  <si>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</si>
  <si>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</si>
  <si>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</si>
  <si>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</si>
  <si>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</si>
  <si>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</si>
  <si>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</si>
  <si>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</si>
  <si>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</si>
  <si>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</si>
  <si>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</si>
  <si>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</si>
  <si>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</si>
  <si>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</si>
  <si>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</si>
  <si>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</si>
  <si>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</si>
  <si>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</si>
  <si>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</si>
  <si>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</si>
  <si>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</si>
  <si>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</si>
  <si>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</si>
  <si>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</si>
  <si>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</si>
  <si>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</si>
  <si>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</si>
  <si>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</si>
  <si>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</si>
  <si>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</si>
  <si>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</si>
  <si>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</si>
  <si>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</si>
  <si>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</si>
  <si>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</si>
  <si>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</si>
  <si>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</si>
  <si>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</si>
  <si>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</si>
  <si>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</si>
  <si>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</si>
  <si>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</si>
  <si>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</si>
  <si>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</si>
  <si>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</si>
  <si>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</si>
  <si>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</si>
  <si>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</si>
  <si>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</si>
  <si>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</si>
  <si>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</si>
  <si>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</si>
  <si>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</si>
  <si>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</si>
  <si>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</si>
  <si>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</si>
  <si>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</si>
  <si>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</si>
  <si>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</si>
  <si>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</si>
  <si>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</si>
  <si>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</si>
  <si>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</si>
  <si>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</si>
  <si>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</si>
  <si>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</si>
  <si>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</si>
  <si>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</si>
  <si>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</si>
  <si>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</si>
  <si>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</si>
  <si>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</si>
  <si>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</si>
  <si>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</si>
  <si>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</si>
  <si>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</si>
  <si>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</si>
  <si>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</si>
  <si>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</si>
  <si>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</si>
  <si>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</si>
  <si>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</si>
  <si>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</si>
  <si>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</si>
  <si>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</si>
  <si>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</si>
  <si>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</si>
  <si>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</si>
  <si>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</si>
  <si>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</si>
  <si>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</si>
  <si>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</si>
  <si>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</si>
  <si>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</si>
  <si>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</si>
  <si>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</si>
  <si>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</si>
  <si>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</si>
  <si>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</si>
  <si>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</si>
  <si>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</si>
  <si>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</si>
  <si>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</si>
  <si>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</si>
  <si>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</si>
  <si>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</si>
  <si>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</si>
  <si>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</si>
  <si>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</si>
  <si>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</si>
  <si>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</si>
  <si>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</si>
  <si>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</si>
  <si>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</si>
  <si>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</si>
  <si>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</si>
  <si>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</si>
  <si>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</si>
  <si>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</si>
  <si>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</si>
  <si>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</si>
  <si>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</si>
  <si>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</si>
  <si>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</si>
  <si>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</si>
  <si>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</si>
  <si>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</si>
  <si>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</si>
  <si>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</si>
  <si>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</si>
  <si>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</si>
  <si>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</si>
  <si>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</si>
  <si>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</si>
  <si>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</si>
  <si>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</si>
  <si>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</si>
  <si>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</si>
  <si>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</si>
  <si>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</si>
  <si>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</si>
  <si>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</si>
  <si>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</si>
  <si>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</si>
  <si>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</si>
  <si>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</si>
  <si>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</si>
  <si>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</si>
  <si>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</si>
  <si>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</si>
  <si>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</si>
  <si>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</si>
  <si>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</si>
  <si>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</si>
  <si>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</si>
  <si>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</si>
  <si>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</si>
  <si>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</si>
  <si>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</si>
  <si>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</si>
  <si>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</si>
  <si>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</si>
  <si>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</si>
  <si>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</si>
  <si>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</si>
  <si>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</si>
  <si>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</si>
  <si>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</si>
  <si>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</si>
  <si>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</si>
  <si>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</si>
  <si>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</si>
  <si>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</si>
  <si>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</si>
  <si>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</si>
  <si>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</si>
  <si>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</si>
  <si>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</si>
  <si>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</si>
  <si>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</si>
  <si>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</si>
  <si>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</si>
  <si>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</si>
  <si>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</si>
  <si>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</si>
  <si>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</si>
  <si>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</si>
  <si>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</si>
  <si>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</si>
  <si>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</si>
  <si>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</si>
  <si>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</si>
  <si>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</si>
  <si>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</si>
  <si>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</si>
  <si>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</si>
  <si>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</si>
  <si>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</si>
  <si>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</si>
  <si>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</si>
  <si>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</si>
  <si>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</si>
  <si>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</si>
  <si>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</si>
  <si>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</si>
  <si>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</si>
  <si>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</si>
  <si>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</si>
  <si>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</si>
  <si>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</si>
  <si>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</si>
  <si>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</si>
  <si>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</si>
  <si>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</si>
  <si>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</si>
  <si>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</si>
  <si>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</si>
  <si>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</si>
  <si>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</si>
  <si>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</si>
  <si>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</si>
  <si>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</si>
  <si>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</si>
  <si>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</si>
  <si>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</si>
  <si>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</si>
  <si>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</si>
  <si>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</si>
  <si>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</si>
  <si>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</si>
  <si>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</si>
  <si>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</si>
  <si>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</si>
  <si>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</si>
  <si>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</si>
  <si>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</si>
  <si>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</si>
  <si>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</si>
  <si>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</si>
  <si>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</si>
  <si>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</si>
  <si>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</si>
  <si>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</si>
  <si>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</si>
  <si>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</si>
  <si>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</si>
  <si>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</si>
  <si>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</si>
  <si>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</si>
  <si>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</si>
  <si>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</si>
  <si>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</si>
  <si>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</si>
  <si>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</si>
  <si>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</si>
  <si>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</si>
  <si>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</si>
  <si>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</si>
  <si>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</si>
  <si>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</si>
  <si>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</si>
  <si>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</si>
  <si>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</si>
  <si>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</si>
  <si>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</si>
  <si>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</si>
  <si>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</si>
  <si>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</si>
  <si>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</si>
  <si>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</si>
  <si>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</si>
  <si>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</si>
  <si>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</si>
  <si>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</si>
  <si>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</si>
  <si>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</si>
  <si>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</si>
  <si>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</si>
  <si>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</si>
  <si>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</si>
  <si>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</si>
  <si>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</si>
  <si>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</si>
  <si>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</si>
  <si>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</si>
  <si>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</si>
  <si>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</si>
  <si>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</si>
  <si>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</si>
  <si>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</si>
  <si>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</si>
  <si>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</si>
  <si>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</si>
  <si>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</si>
  <si>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</si>
  <si>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</si>
  <si>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</si>
  <si>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</si>
  <si>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</si>
  <si>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</si>
  <si>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</si>
  <si>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</si>
  <si>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</si>
  <si>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</si>
  <si>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</si>
  <si>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</si>
  <si>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</si>
  <si>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</si>
  <si>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</si>
  <si>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</si>
  <si>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</si>
  <si>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</si>
  <si>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</si>
  <si>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</si>
  <si>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</si>
  <si>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</si>
  <si>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</si>
  <si>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</si>
  <si>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</si>
  <si>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</si>
  <si>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</si>
  <si>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</si>
  <si>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</si>
  <si>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</si>
  <si>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</si>
  <si>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</si>
  <si>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</si>
  <si>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</si>
  <si>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</si>
  <si>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</si>
  <si>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</si>
  <si>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</si>
  <si>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</si>
  <si>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</si>
  <si>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</si>
  <si>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</si>
  <si>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</si>
  <si>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</si>
  <si>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</si>
  <si>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</si>
  <si>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</si>
  <si>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</si>
  <si>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</si>
  <si>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</si>
  <si>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</si>
  <si>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</si>
  <si>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</si>
  <si>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</si>
  <si>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</si>
  <si>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</si>
  <si>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</si>
  <si>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</si>
  <si>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</si>
  <si>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</si>
  <si>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</si>
  <si>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</si>
  <si>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</si>
  <si>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</si>
  <si>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</si>
  <si>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</si>
  <si>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</si>
  <si>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</si>
  <si>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</si>
  <si>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</si>
  <si>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</si>
  <si>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</si>
  <si>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</si>
  <si>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</si>
  <si>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</si>
  <si>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</si>
  <si>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</si>
  <si>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</si>
  <si>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</si>
  <si>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</si>
  <si>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</si>
  <si>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</si>
  <si>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</si>
  <si>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</si>
  <si>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</si>
  <si>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</si>
  <si>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</si>
  <si>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</si>
  <si>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</si>
  <si>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</si>
  <si>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</si>
  <si>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</si>
  <si>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</si>
  <si>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</si>
  <si>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</si>
  <si>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</si>
  <si>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</si>
  <si>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</si>
  <si>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</si>
  <si>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</si>
  <si>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</si>
  <si>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</si>
  <si>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</si>
  <si>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</si>
  <si>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</si>
  <si>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</si>
  <si>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</si>
  <si>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</si>
  <si>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</si>
  <si>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</si>
  <si>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</si>
  <si>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</si>
  <si>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</si>
  <si>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</si>
  <si>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</si>
  <si>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</si>
  <si>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</si>
  <si>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</si>
  <si>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</si>
  <si>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</si>
  <si>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</si>
  <si>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</si>
  <si>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</si>
  <si>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</si>
  <si>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</si>
  <si>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</si>
  <si>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</si>
  <si>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</si>
  <si>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</si>
  <si>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</si>
  <si>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</si>
  <si>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</si>
  <si>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</si>
  <si>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</si>
  <si>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</si>
  <si>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</si>
  <si>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</si>
  <si>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</si>
  <si>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</si>
  <si>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</si>
  <si>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</si>
  <si>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</si>
  <si>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</si>
  <si>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</si>
  <si>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</si>
  <si>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</si>
  <si>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</si>
  <si>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</si>
  <si>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</si>
  <si>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</si>
  <si>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</si>
  <si>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</si>
  <si>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</si>
  <si>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</si>
  <si>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</si>
  <si>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</si>
  <si>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</si>
  <si>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</si>
  <si>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</si>
  <si>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</si>
  <si>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</si>
  <si>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</si>
  <si>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</si>
  <si>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</si>
  <si>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</si>
  <si>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</si>
  <si>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</si>
  <si>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</si>
  <si>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</si>
  <si>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</si>
  <si>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</si>
  <si>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</si>
  <si>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</si>
  <si>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</si>
  <si>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</si>
  <si>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</si>
  <si>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</si>
  <si>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</si>
  <si>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</si>
  <si>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</si>
  <si>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</si>
  <si>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</si>
  <si>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</si>
  <si>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</si>
  <si>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</si>
  <si>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</si>
  <si>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</si>
  <si>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</si>
  <si>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</si>
  <si>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</si>
  <si>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</si>
  <si>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</si>
  <si>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</si>
  <si>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</si>
  <si>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</si>
  <si>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</si>
  <si>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</si>
  <si>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</si>
  <si>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</si>
  <si>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</si>
  <si>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</si>
  <si>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</si>
  <si>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</si>
  <si>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</si>
  <si>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</si>
  <si>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</si>
  <si>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</si>
  <si>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</si>
  <si>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</si>
  <si>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</si>
  <si>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</si>
  <si>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</si>
  <si>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</si>
  <si>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</si>
  <si>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</si>
  <si>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</si>
  <si>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</si>
  <si>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</si>
  <si>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</si>
  <si>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</si>
  <si>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</si>
  <si>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</si>
  <si>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</si>
  <si>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</si>
  <si>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</si>
  <si>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</si>
  <si>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</si>
  <si>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</si>
  <si>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</si>
  <si>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</si>
  <si>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</si>
  <si>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</si>
  <si>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</si>
  <si>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</si>
  <si>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</si>
  <si>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</si>
  <si>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</si>
  <si>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</si>
  <si>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</si>
  <si>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</si>
  <si>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</si>
  <si>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</si>
  <si>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</si>
  <si>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</si>
  <si>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</si>
  <si>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</si>
  <si>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</si>
  <si>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</si>
  <si>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</si>
  <si>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</si>
  <si>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</si>
  <si>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</si>
  <si>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</si>
  <si>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</si>
  <si>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</si>
  <si>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</si>
  <si>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</si>
  <si>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</si>
  <si>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</si>
  <si>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</si>
  <si>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</si>
  <si>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</si>
  <si>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</si>
  <si>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</si>
  <si>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</si>
  <si>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</si>
  <si>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</si>
  <si>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</si>
  <si>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</si>
  <si>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</si>
  <si>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</si>
  <si>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</si>
  <si>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</si>
  <si>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</si>
  <si>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</si>
  <si>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</si>
  <si>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</si>
  <si>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</si>
  <si>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</si>
  <si>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</si>
  <si>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</si>
  <si>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</si>
  <si>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</si>
  <si>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</si>
  <si>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</si>
  <si>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</si>
  <si>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</si>
  <si>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</si>
  <si>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</si>
  <si>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</si>
  <si>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</si>
  <si>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</si>
  <si>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</si>
  <si>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</si>
  <si>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</si>
  <si>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</si>
  <si>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</si>
  <si>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</si>
  <si>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</si>
  <si>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</si>
  <si>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</si>
  <si>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</si>
  <si>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</si>
  <si>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</si>
  <si>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</si>
  <si>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</si>
  <si>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</si>
  <si>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</si>
  <si>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</si>
  <si>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</si>
  <si>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</si>
  <si>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</si>
  <si>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</si>
  <si>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</si>
  <si>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</si>
  <si>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</si>
  <si>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</si>
  <si>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</si>
  <si>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</si>
  <si>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</si>
  <si>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</si>
  <si>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</si>
  <si>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</si>
  <si>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</si>
  <si>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</si>
  <si>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</si>
  <si>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</si>
  <si>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</si>
  <si>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</si>
  <si>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</si>
  <si>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</si>
  <si>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</si>
  <si>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</si>
  <si>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</si>
  <si>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</si>
  <si>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</si>
  <si>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</si>
  <si>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</si>
  <si>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</si>
  <si>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</si>
  <si>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</si>
  <si>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</si>
  <si>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</si>
  <si>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</si>
  <si>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</si>
  <si>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</si>
  <si>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</si>
  <si>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</si>
  <si>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</si>
  <si>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</si>
  <si>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</si>
  <si>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</si>
  <si>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</si>
  <si>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</si>
  <si>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</si>
  <si>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</si>
  <si>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</si>
  <si>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</si>
  <si>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</si>
  <si>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</si>
  <si>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</si>
  <si>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</si>
  <si>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</si>
  <si>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</si>
  <si>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</si>
  <si>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</si>
  <si>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</si>
  <si>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</si>
  <si>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</si>
  <si>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</si>
  <si>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</si>
  <si>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</si>
  <si>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</si>
  <si>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</si>
  <si>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</si>
  <si>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</si>
  <si>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</si>
  <si>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</si>
  <si>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</si>
  <si>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</si>
  <si>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</si>
  <si>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</si>
  <si>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</si>
  <si>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</si>
  <si>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</si>
  <si>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</si>
  <si>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</si>
  <si>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</si>
  <si>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</si>
  <si>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</si>
  <si>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</si>
  <si>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</si>
  <si>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</si>
  <si>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</si>
  <si>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</si>
  <si>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</si>
  <si>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</si>
  <si>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</si>
  <si>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</si>
  <si>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</si>
  <si>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</si>
  <si>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</si>
  <si>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</si>
  <si>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</si>
  <si>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</si>
  <si>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</si>
  <si>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</si>
  <si>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</si>
  <si>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</si>
  <si>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</si>
  <si>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</si>
  <si>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</si>
  <si>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</si>
  <si>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</si>
  <si>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</si>
  <si>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</si>
  <si>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</si>
  <si>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</si>
  <si>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</si>
  <si>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</si>
  <si>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</si>
  <si>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</si>
  <si>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</si>
  <si>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</si>
  <si>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</si>
  <si>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</si>
  <si>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</si>
  <si>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</si>
  <si>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</si>
  <si>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</si>
  <si>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</si>
  <si>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</si>
  <si>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</si>
  <si>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</si>
  <si>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</si>
  <si>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</si>
  <si>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</si>
  <si>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</si>
  <si>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</si>
  <si>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</si>
  <si>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</si>
  <si>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</si>
  <si>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</si>
  <si>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</si>
  <si>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</si>
  <si>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</si>
  <si>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</si>
  <si>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</si>
  <si>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</si>
  <si>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</si>
  <si>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</si>
  <si>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</si>
  <si>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</si>
  <si>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</si>
  <si>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</si>
  <si>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</si>
  <si>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</si>
  <si>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</si>
  <si>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</si>
  <si>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</si>
  <si>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</si>
  <si>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</si>
  <si>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</si>
  <si>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</si>
  <si>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</si>
  <si>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</si>
  <si>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</si>
  <si>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</si>
  <si>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</si>
  <si>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</si>
  <si>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</si>
  <si>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</si>
  <si>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</si>
  <si>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</si>
  <si>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</si>
  <si>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</si>
  <si>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</si>
  <si>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</si>
  <si>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</si>
  <si>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</si>
  <si>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</si>
  <si>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</si>
  <si>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</si>
  <si>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</si>
  <si>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</si>
  <si>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</si>
  <si>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</si>
  <si>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</si>
  <si>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</si>
  <si>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</si>
  <si>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</si>
  <si>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</si>
  <si>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</si>
  <si>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</si>
  <si>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</si>
  <si>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</si>
  <si>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</si>
  <si>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</si>
  <si>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</si>
  <si>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</si>
  <si>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</si>
  <si>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</si>
  <si>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</si>
  <si>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</si>
  <si>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</si>
  <si>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</si>
  <si>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</si>
  <si>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</si>
  <si>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</si>
  <si>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</si>
  <si>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</si>
  <si>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</si>
  <si>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</si>
  <si>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</si>
  <si>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</si>
  <si>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</si>
  <si>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</si>
  <si>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</si>
  <si>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</si>
  <si>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</si>
  <si>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</si>
  <si>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</si>
  <si>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</si>
  <si>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</si>
  <si>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</si>
  <si>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</si>
  <si>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</si>
  <si>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</si>
  <si>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</si>
  <si>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</si>
  <si>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</si>
  <si>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</si>
  <si>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</si>
  <si>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</si>
  <si>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</si>
  <si>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</si>
  <si>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</si>
  <si>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</si>
  <si>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</si>
  <si>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</si>
  <si>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</si>
  <si>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</si>
  <si>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</si>
  <si>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</si>
  <si>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</si>
  <si>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</si>
  <si>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</si>
  <si>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</si>
  <si>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</si>
  <si>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</si>
  <si>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</si>
  <si>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</si>
  <si>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</si>
  <si>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</si>
  <si>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</si>
  <si>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</si>
  <si>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</si>
  <si>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</si>
  <si>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</si>
  <si>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</si>
  <si>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</si>
  <si>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</si>
  <si>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</si>
  <si>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</si>
  <si>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</si>
  <si>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</si>
  <si>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</si>
  <si>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</si>
  <si>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</si>
  <si>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</si>
  <si>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</si>
  <si>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</si>
  <si>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</si>
  <si>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</si>
  <si>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</si>
  <si>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</si>
  <si>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</si>
  <si>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</si>
  <si>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</si>
  <si>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</si>
  <si>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</si>
  <si>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</si>
  <si>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</si>
  <si>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</si>
  <si>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</si>
  <si>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</si>
  <si>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</si>
  <si>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</si>
  <si>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</si>
  <si>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</si>
  <si>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</si>
  <si>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</si>
  <si>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</si>
  <si>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</si>
  <si>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</si>
  <si>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</si>
  <si>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</si>
  <si>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</si>
  <si>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</si>
  <si>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</si>
  <si>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</si>
  <si>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</si>
  <si>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</si>
  <si>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</si>
  <si>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</si>
  <si>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</si>
  <si>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</si>
  <si>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</si>
  <si>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</si>
  <si>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</si>
  <si>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</si>
  <si>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</si>
  <si>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</si>
  <si>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</si>
  <si>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</si>
  <si>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</si>
  <si>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</si>
  <si>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</si>
  <si>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</si>
  <si>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</si>
  <si>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</si>
  <si>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</si>
  <si>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</si>
  <si>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</si>
  <si>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</si>
  <si>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</si>
  <si>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</si>
  <si>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</si>
  <si>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</si>
  <si>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</si>
  <si>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</si>
  <si>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</si>
  <si>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</si>
  <si>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</si>
  <si>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</si>
  <si>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</si>
  <si>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</si>
  <si>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</si>
  <si>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</si>
  <si>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</si>
  <si>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</si>
  <si>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</si>
  <si>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</si>
  <si>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</si>
  <si>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</si>
  <si>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</si>
  <si>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</si>
  <si>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</si>
  <si>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</si>
  <si>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</si>
  <si>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</si>
  <si>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</si>
  <si>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</si>
  <si>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</si>
  <si>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</si>
  <si>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</si>
  <si>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</si>
  <si>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</si>
  <si>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</si>
  <si>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</si>
  <si>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</si>
  <si>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</si>
  <si>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</si>
  <si>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</si>
  <si>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</si>
  <si>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</si>
  <si>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</si>
  <si>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</si>
  <si>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</si>
  <si>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</si>
  <si>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</si>
  <si>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</si>
  <si>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</si>
  <si>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</si>
  <si>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</si>
  <si>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</si>
  <si>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</si>
  <si>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</si>
  <si>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</si>
  <si>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</si>
  <si>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</si>
  <si>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</si>
  <si>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</si>
  <si>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</si>
  <si>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</si>
  <si>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</si>
  <si>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</si>
  <si>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</si>
  <si>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</si>
  <si>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</si>
  <si>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</si>
  <si>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</si>
  <si>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</si>
  <si>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</si>
  <si>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</si>
  <si>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</si>
  <si>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</si>
  <si>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</si>
  <si>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</si>
  <si>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</si>
  <si>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</si>
  <si>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</si>
  <si>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</si>
  <si>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</si>
  <si>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</si>
  <si>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</si>
  <si>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</si>
  <si>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</si>
  <si>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</si>
  <si>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</si>
  <si>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</si>
  <si>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</si>
  <si>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</si>
  <si>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</si>
  <si>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</si>
  <si>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</si>
  <si>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</si>
  <si>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</si>
  <si>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</si>
  <si>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</si>
  <si>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</si>
  <si>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</si>
  <si>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</si>
  <si>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</si>
  <si>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</si>
  <si>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</si>
  <si>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</si>
  <si>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</si>
  <si>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</si>
  <si>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</si>
  <si>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</si>
  <si>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</si>
  <si>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</si>
  <si>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</si>
  <si>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</si>
  <si>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</si>
  <si>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</si>
  <si>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</si>
  <si>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</si>
  <si>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</si>
  <si>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</si>
  <si>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</si>
  <si>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</si>
  <si>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</si>
  <si>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</si>
  <si>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</si>
  <si>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</si>
  <si>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</si>
  <si>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</si>
  <si>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</si>
  <si>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</si>
  <si>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</si>
  <si>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</si>
  <si>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</si>
  <si>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</si>
  <si>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</si>
  <si>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</si>
  <si>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</si>
  <si>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</si>
  <si>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</si>
  <si>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</si>
  <si>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</si>
  <si>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</si>
  <si>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</si>
  <si>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</si>
  <si>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</si>
  <si>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</si>
  <si>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</si>
  <si>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</si>
  <si>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</si>
  <si>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</si>
  <si>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</si>
  <si>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</si>
  <si>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</si>
  <si>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</si>
  <si>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</si>
  <si>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</si>
  <si>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</si>
  <si>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</si>
  <si>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</si>
  <si>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</si>
  <si>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</si>
  <si>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</si>
  <si>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</si>
  <si>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</si>
  <si>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</si>
  <si>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</si>
  <si>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</si>
  <si>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</si>
  <si>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</si>
  <si>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</si>
  <si>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</si>
  <si>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</si>
  <si>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</si>
  <si>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</si>
  <si>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</si>
  <si>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</si>
  <si>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</si>
  <si>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</si>
  <si>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</si>
  <si>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</si>
  <si>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</si>
  <si>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</si>
  <si>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</si>
  <si>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</si>
  <si>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</si>
  <si>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</si>
  <si>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</si>
  <si>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</si>
  <si>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</si>
  <si>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</si>
  <si>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</si>
  <si>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</si>
  <si>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</si>
  <si>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</si>
  <si>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</si>
  <si>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</si>
  <si>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</si>
  <si>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</si>
  <si>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</si>
  <si>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</si>
  <si>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</si>
  <si>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</si>
  <si>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</si>
  <si>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</si>
  <si>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</si>
  <si>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</si>
  <si>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</si>
  <si>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</si>
  <si>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</si>
  <si>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</si>
  <si>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</si>
  <si>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</si>
  <si>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</si>
  <si>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</si>
  <si>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</si>
  <si>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</si>
  <si>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</si>
  <si>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</si>
  <si>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</si>
  <si>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</si>
  <si>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</si>
  <si>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</si>
  <si>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</si>
  <si>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</si>
  <si>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</si>
  <si>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</si>
  <si>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</si>
  <si>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</si>
  <si>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</si>
  <si>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</si>
  <si>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</si>
  <si>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</si>
  <si>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</si>
  <si>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</si>
  <si>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</si>
  <si>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</si>
  <si>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</si>
  <si>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</si>
  <si>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</si>
  <si>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</si>
  <si>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</si>
  <si>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</si>
  <si>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</si>
  <si>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</si>
  <si>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</si>
  <si>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</si>
  <si>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</si>
  <si>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</si>
  <si>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</si>
  <si>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</si>
  <si>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</si>
  <si>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</si>
  <si>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</si>
  <si>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</si>
  <si>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</si>
  <si>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</si>
  <si>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</si>
  <si>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</si>
  <si>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</si>
  <si>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</si>
  <si>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</si>
  <si>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</si>
  <si>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</si>
  <si>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</si>
  <si>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</si>
  <si>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</si>
  <si>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</si>
  <si>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</si>
  <si>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</si>
  <si>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</si>
  <si>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</si>
  <si>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</si>
  <si>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</si>
  <si>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</si>
  <si>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</si>
  <si>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</si>
  <si>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</si>
  <si>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</si>
  <si>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</si>
  <si>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</si>
  <si>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</si>
  <si>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</si>
  <si>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</si>
  <si>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</si>
  <si>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</si>
  <si>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</si>
  <si>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</si>
  <si>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</si>
  <si>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</si>
  <si>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</si>
  <si>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</si>
  <si>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</si>
  <si>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</si>
  <si>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</si>
  <si>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</si>
  <si>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</si>
  <si>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</si>
  <si>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</si>
  <si>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</si>
  <si>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</si>
  <si>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</si>
  <si>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</si>
  <si>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</si>
  <si>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</si>
  <si>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</si>
  <si>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</si>
  <si>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</si>
  <si>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</si>
  <si>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</si>
  <si>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</si>
  <si>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</si>
  <si>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</si>
  <si>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</si>
  <si>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</si>
  <si>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</si>
  <si>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</si>
  <si>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</si>
  <si>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</si>
  <si>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</si>
  <si>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</si>
  <si>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</si>
  <si>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</si>
  <si>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</si>
  <si>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</si>
  <si>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</si>
  <si>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</si>
  <si>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</si>
  <si>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</si>
  <si>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</si>
  <si>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</si>
  <si>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</si>
  <si>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</si>
  <si>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</si>
  <si>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</si>
  <si>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</si>
  <si>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</si>
  <si>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</si>
  <si>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</si>
  <si>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</si>
  <si>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</si>
  <si>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</si>
  <si>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</si>
  <si>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</si>
  <si>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</si>
  <si>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</si>
  <si>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</si>
  <si>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</si>
  <si>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</si>
  <si>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</si>
  <si>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</si>
  <si>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</si>
  <si>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</si>
  <si>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</si>
  <si>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</si>
  <si>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</si>
  <si>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</si>
  <si>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</si>
  <si>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</si>
  <si>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</si>
  <si>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</si>
  <si>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</si>
  <si>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</si>
  <si>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</si>
  <si>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</si>
  <si>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</si>
  <si>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</si>
  <si>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</si>
  <si>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</si>
  <si>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</si>
  <si>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</si>
  <si>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</si>
  <si>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</si>
  <si>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</si>
  <si>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</si>
  <si>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</si>
  <si>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</si>
  <si>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</si>
  <si>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</si>
  <si>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</si>
  <si>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</si>
  <si>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</si>
  <si>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</si>
  <si>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</si>
  <si>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</si>
  <si>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</si>
  <si>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</si>
  <si>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</si>
  <si>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</si>
  <si>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</si>
  <si>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</si>
  <si>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</si>
  <si>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</si>
  <si>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</si>
  <si>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</si>
  <si>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</si>
  <si>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</si>
  <si>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</si>
  <si>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</si>
  <si>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</si>
  <si>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</si>
  <si>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</si>
  <si>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</si>
  <si>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</si>
  <si>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</si>
  <si>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</si>
  <si>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</si>
  <si>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</si>
  <si>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</si>
  <si>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</si>
  <si>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</si>
  <si>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</si>
  <si>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</si>
  <si>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</si>
  <si>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</si>
  <si>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</si>
  <si>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</si>
  <si>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</si>
  <si>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</si>
  <si>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</si>
  <si>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</si>
  <si>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</si>
  <si>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</si>
  <si>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</si>
  <si>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</si>
  <si>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</si>
  <si>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</si>
  <si>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</si>
  <si>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</si>
  <si>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</si>
  <si>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</si>
  <si>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</si>
  <si>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</si>
  <si>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</si>
  <si>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</si>
  <si>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</si>
  <si>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</si>
  <si>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</si>
  <si>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</si>
  <si>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</si>
  <si>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</si>
  <si>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</si>
  <si>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</si>
  <si>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</si>
  <si>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</si>
  <si>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</si>
  <si>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</si>
  <si>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</si>
  <si>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</si>
  <si>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</si>
  <si>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</si>
  <si>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</si>
  <si>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</si>
  <si>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</si>
  <si>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</si>
  <si>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</si>
  <si>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</si>
  <si>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</si>
  <si>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</si>
  <si>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</si>
  <si>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</si>
  <si>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</si>
  <si>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</si>
  <si>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</si>
  <si>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</si>
  <si>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</si>
  <si>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</si>
  <si>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</si>
  <si>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</si>
  <si>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</si>
  <si>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</si>
  <si>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</si>
  <si>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</si>
  <si>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</si>
  <si>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</si>
  <si>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</si>
  <si>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</si>
  <si>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</si>
  <si>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</si>
  <si>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</si>
  <si>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</si>
  <si>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</si>
  <si>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</si>
  <si>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</si>
  <si>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</si>
  <si>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</si>
  <si>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</si>
  <si>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</si>
  <si>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</si>
  <si>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</si>
  <si>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</si>
  <si>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</si>
  <si>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</si>
  <si>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</si>
  <si>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</si>
  <si>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</si>
  <si>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</si>
  <si>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</si>
  <si>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</si>
  <si>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</si>
  <si>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</si>
  <si>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</si>
  <si>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</si>
  <si>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</si>
  <si>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</si>
  <si>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</si>
  <si>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</si>
  <si>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</si>
  <si>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</si>
  <si>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</si>
  <si>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</si>
  <si>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</si>
  <si>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</si>
  <si>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</si>
  <si>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</si>
  <si>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</si>
  <si>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</si>
  <si>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</si>
  <si>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</si>
  <si>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</si>
  <si>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</si>
  <si>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</si>
  <si>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</si>
  <si>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</si>
  <si>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</si>
  <si>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</si>
  <si>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</si>
  <si>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</si>
  <si>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</si>
  <si>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</si>
  <si>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</si>
  <si>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</si>
  <si>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</si>
  <si>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</si>
  <si>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</si>
  <si>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</si>
  <si>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</si>
  <si>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</si>
  <si>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</si>
  <si>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</si>
  <si>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</si>
  <si>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</si>
  <si>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</si>
  <si>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</si>
  <si>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</si>
  <si>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</si>
  <si>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</si>
  <si>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</si>
  <si>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</si>
  <si>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</si>
  <si>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</si>
  <si>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</si>
  <si>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</si>
  <si>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</si>
  <si>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</si>
  <si>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</si>
  <si>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</si>
  <si>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</si>
  <si>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</si>
  <si>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</si>
  <si>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</si>
  <si>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</si>
  <si>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</si>
  <si>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</si>
  <si>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</si>
  <si>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</si>
  <si>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</si>
  <si>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</si>
  <si>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</si>
  <si>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</si>
  <si>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</si>
  <si>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</si>
  <si>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</si>
  <si>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</si>
  <si>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</si>
  <si>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</si>
  <si>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</si>
  <si>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</si>
  <si>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</si>
  <si>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</si>
  <si>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</si>
  <si>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</si>
  <si>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</si>
  <si>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</si>
  <si>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</si>
  <si>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</si>
  <si>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</si>
  <si>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</si>
  <si>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</si>
  <si>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</si>
  <si>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</si>
  <si>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</si>
  <si>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</si>
  <si>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</si>
  <si>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</si>
  <si>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</si>
  <si>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</si>
  <si>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</si>
  <si>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</si>
  <si>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</si>
  <si>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</si>
  <si>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</si>
  <si>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</si>
  <si>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</si>
  <si>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</si>
  <si>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</si>
  <si>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</si>
  <si>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</si>
  <si>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</si>
  <si>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</si>
  <si>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</si>
  <si>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</si>
  <si>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</si>
  <si>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</si>
  <si>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</si>
  <si>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</si>
  <si>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</si>
  <si>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</si>
  <si>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</si>
  <si>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</si>
  <si>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</si>
  <si>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</si>
  <si>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</si>
  <si>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</si>
  <si>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</si>
  <si>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</si>
  <si>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</si>
  <si>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</si>
  <si>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</si>
  <si>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</si>
  <si>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</si>
  <si>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</si>
  <si>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</si>
  <si>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</si>
  <si>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</si>
  <si>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</si>
  <si>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</si>
  <si>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</si>
  <si>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</si>
  <si>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</si>
  <si>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</si>
  <si>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</si>
  <si>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</si>
  <si>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</si>
  <si>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</si>
  <si>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</si>
  <si>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</si>
  <si>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</si>
  <si>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</si>
  <si>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</si>
  <si>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</si>
  <si>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</si>
  <si>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</si>
  <si>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</si>
  <si>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</si>
  <si>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</si>
  <si>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</si>
  <si>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</si>
  <si>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</si>
  <si>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</si>
  <si>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</si>
  <si>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</si>
  <si>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</si>
  <si>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</si>
  <si>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</si>
  <si>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</si>
  <si>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</si>
  <si>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</si>
  <si>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</si>
  <si>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</si>
  <si>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</si>
  <si>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</si>
  <si>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</si>
  <si>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</si>
  <si>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</si>
  <si>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</si>
  <si>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</si>
  <si>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</si>
  <si>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</si>
  <si>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</si>
  <si>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</si>
  <si>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</si>
  <si>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</si>
  <si>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</si>
  <si>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</si>
  <si>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</si>
  <si>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</si>
  <si>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</si>
  <si>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</si>
  <si>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</si>
  <si>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</si>
  <si>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</si>
  <si>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</si>
  <si>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</si>
  <si>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</si>
  <si>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</si>
  <si>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</si>
  <si>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</si>
  <si>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</si>
  <si>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</si>
  <si>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</si>
  <si>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</si>
  <si>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</si>
  <si>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</si>
  <si>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</si>
  <si>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</si>
  <si>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</si>
  <si>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</si>
  <si>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</si>
  <si>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</si>
  <si>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</si>
  <si>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</si>
  <si>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</si>
  <si>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</si>
  <si>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</si>
  <si>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</si>
  <si>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</si>
  <si>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</si>
  <si>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</si>
  <si>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</si>
  <si>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</si>
  <si>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</si>
  <si>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</si>
  <si>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</si>
  <si>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</si>
  <si>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</si>
  <si>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</si>
  <si>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</si>
  <si>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</si>
  <si>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</si>
  <si>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</si>
  <si>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</si>
  <si>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</si>
  <si>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</si>
  <si>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</si>
  <si>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</si>
  <si>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</si>
  <si>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</si>
  <si>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</si>
  <si>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</si>
  <si>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</si>
  <si>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</si>
  <si>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</si>
  <si>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</si>
  <si>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</si>
  <si>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</si>
  <si>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</si>
  <si>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</si>
  <si>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</si>
  <si>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</si>
  <si>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</si>
  <si>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</si>
  <si>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</si>
  <si>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</si>
  <si>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</si>
  <si>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</si>
  <si>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</si>
  <si>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</si>
  <si>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</si>
  <si>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</si>
  <si>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</si>
  <si>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</si>
  <si>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</si>
  <si>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</si>
  <si>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</si>
  <si>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</si>
  <si>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</si>
  <si>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</si>
  <si>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</si>
  <si>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</si>
  <si>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</si>
  <si>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</si>
  <si>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</si>
  <si>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</si>
  <si>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</si>
  <si>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</si>
  <si>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</si>
  <si>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</si>
  <si>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</si>
  <si>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</si>
  <si>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</si>
  <si>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</si>
  <si>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</si>
  <si>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</si>
  <si>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</si>
  <si>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</si>
  <si>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</si>
  <si>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</si>
  <si>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</si>
  <si>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</si>
  <si>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</si>
  <si>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</si>
  <si>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</si>
  <si>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</si>
  <si>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</si>
  <si>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</si>
  <si>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</si>
  <si>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</si>
  <si>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</si>
  <si>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</si>
  <si>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</si>
  <si>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</si>
  <si>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</si>
  <si>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</si>
  <si>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</si>
  <si>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</si>
  <si>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</si>
  <si>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</si>
  <si>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</si>
  <si>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</si>
  <si>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</si>
  <si>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</si>
  <si>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</si>
  <si>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</si>
  <si>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</si>
  <si>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</si>
  <si>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</si>
  <si>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</si>
  <si>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</si>
  <si>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</si>
  <si>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</si>
  <si>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</si>
  <si>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</si>
  <si>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</si>
  <si>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</si>
  <si>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</si>
  <si>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</si>
  <si>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</si>
  <si>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</si>
  <si>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</si>
  <si>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</si>
  <si>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</si>
  <si>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</si>
  <si>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</si>
  <si>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</si>
  <si>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</si>
  <si>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</si>
  <si>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</si>
  <si>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</si>
  <si>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</si>
  <si>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</si>
  <si>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</si>
  <si>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</si>
  <si>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</si>
  <si>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</si>
  <si>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</si>
  <si>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</si>
  <si>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</si>
  <si>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</si>
  <si>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</si>
  <si>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</si>
  <si>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</si>
  <si>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</si>
  <si>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</si>
  <si>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</si>
  <si>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</si>
  <si>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</si>
  <si>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</si>
  <si>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</si>
  <si>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</si>
  <si>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</si>
  <si>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</si>
  <si>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</si>
  <si>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</si>
  <si>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</si>
  <si>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</si>
  <si>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</si>
  <si>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</si>
  <si>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</si>
  <si>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</si>
  <si>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</si>
  <si>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</si>
  <si>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</si>
  <si>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</si>
  <si>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</si>
  <si>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</si>
  <si>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</si>
  <si>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</si>
  <si>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</si>
  <si>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</si>
  <si>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</si>
  <si>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</si>
  <si>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</si>
  <si>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</si>
  <si>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</si>
  <si>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</si>
  <si>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</si>
  <si>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</si>
  <si>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</si>
  <si>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</si>
  <si>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</si>
  <si>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</si>
  <si>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</si>
  <si>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</si>
  <si>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</si>
  <si>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</si>
  <si>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</si>
  <si>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</si>
  <si>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</si>
  <si>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</si>
  <si>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</si>
  <si>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</si>
  <si>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</si>
  <si>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</si>
  <si>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</si>
  <si>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</si>
  <si>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</si>
  <si>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</si>
  <si>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</si>
  <si>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</si>
  <si>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</si>
  <si>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</si>
  <si>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</si>
  <si>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</si>
  <si>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</si>
  <si>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</si>
  <si>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</si>
  <si>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</si>
  <si>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</si>
  <si>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</si>
  <si>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</si>
  <si>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</si>
  <si>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</si>
  <si>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</si>
  <si>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</si>
  <si>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</si>
  <si>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</si>
  <si>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</si>
  <si>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</si>
  <si>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</si>
  <si>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</si>
  <si>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</si>
  <si>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</si>
  <si>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</si>
  <si>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</si>
  <si>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</si>
  <si>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</si>
  <si>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</si>
  <si>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</si>
  <si>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</si>
  <si>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</si>
  <si>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</si>
  <si>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</si>
  <si>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</si>
  <si>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</si>
  <si>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</si>
  <si>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</si>
  <si>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</si>
  <si>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</si>
  <si>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</si>
  <si>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</si>
  <si>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</si>
  <si>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</si>
  <si>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</si>
  <si>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</si>
  <si>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</si>
  <si>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</si>
  <si>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</si>
  <si>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</si>
  <si>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</si>
  <si>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</si>
  <si>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</si>
  <si>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</si>
  <si>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</si>
  <si>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</si>
  <si>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</si>
  <si>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</si>
  <si>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</si>
  <si>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</si>
  <si>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</si>
  <si>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</si>
  <si>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</si>
  <si>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</si>
  <si>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</si>
  <si>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</si>
  <si>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</si>
  <si>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</si>
  <si>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</si>
  <si>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</si>
  <si>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</si>
  <si>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</si>
  <si>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</si>
  <si>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</si>
  <si>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</si>
  <si>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</si>
  <si>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</si>
  <si>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</si>
  <si>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</si>
  <si>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</si>
  <si>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</si>
  <si>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</si>
  <si>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</si>
  <si>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</si>
  <si>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</si>
  <si>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</si>
  <si>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</si>
  <si>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</si>
  <si>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</si>
  <si>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</si>
  <si>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</si>
  <si>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</si>
  <si>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</si>
  <si>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</si>
  <si>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</si>
  <si>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</si>
  <si>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</si>
  <si>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</si>
  <si>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</si>
  <si>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</si>
  <si>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</si>
  <si>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</si>
  <si>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</si>
  <si>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</si>
  <si>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</si>
  <si>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</si>
  <si>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</si>
  <si>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</si>
  <si>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</si>
  <si>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</si>
  <si>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</si>
  <si>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</si>
  <si>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</si>
  <si>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</si>
  <si>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</si>
  <si>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</si>
  <si>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</si>
  <si>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</si>
  <si>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</si>
  <si>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</si>
  <si>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</si>
  <si>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</si>
  <si>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</si>
  <si>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</si>
  <si>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</si>
  <si>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</si>
  <si>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</si>
  <si>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</si>
  <si>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</si>
  <si>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</si>
  <si>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</si>
  <si>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</si>
  <si>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</si>
  <si>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</si>
  <si>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</si>
  <si>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</si>
  <si>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</si>
  <si>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</si>
  <si>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</si>
  <si>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</si>
  <si>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</si>
  <si>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</si>
  <si>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</si>
  <si>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</si>
  <si>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</si>
  <si>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</si>
  <si>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</si>
  <si>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</si>
  <si>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</si>
  <si>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</si>
  <si>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</si>
  <si>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</si>
  <si>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</si>
  <si>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</si>
  <si>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</si>
  <si>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</si>
  <si>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</si>
  <si>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</si>
  <si>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</si>
  <si>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</si>
  <si>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</si>
  <si>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</si>
  <si>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</si>
  <si>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</si>
  <si>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</si>
  <si>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</si>
  <si>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</si>
  <si>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</si>
  <si>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</si>
  <si>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</si>
  <si>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</si>
  <si>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</si>
  <si>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</si>
  <si>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</si>
  <si>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</si>
  <si>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</si>
  <si>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</si>
  <si>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</si>
  <si>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</si>
  <si>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</si>
  <si>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</si>
  <si>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</si>
  <si>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</si>
  <si>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</si>
  <si>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</si>
  <si>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</si>
  <si>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</si>
  <si>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</si>
  <si>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</si>
  <si>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</si>
  <si>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</si>
  <si>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</si>
  <si>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</si>
  <si>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</si>
  <si>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</si>
  <si>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</si>
  <si>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</si>
  <si>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</si>
  <si>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</si>
  <si>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</si>
  <si>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</si>
  <si>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</si>
  <si>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</si>
  <si>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</si>
  <si>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</si>
  <si>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</si>
  <si>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</si>
  <si>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</si>
  <si>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</si>
  <si>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</si>
  <si>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</si>
  <si>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</si>
  <si>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</si>
  <si>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</si>
  <si>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</si>
  <si>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</si>
  <si>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</si>
  <si>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</si>
  <si>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</si>
  <si>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</si>
  <si>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</si>
  <si>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</si>
  <si>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</si>
  <si>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</si>
  <si>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</si>
  <si>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</si>
  <si>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</si>
  <si>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</si>
  <si>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</si>
  <si>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</si>
  <si>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</si>
  <si>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</si>
  <si>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</si>
  <si>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</si>
  <si>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</si>
  <si>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</si>
  <si>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</si>
  <si>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</si>
  <si>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</si>
  <si>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</si>
  <si>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</si>
  <si>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</si>
  <si>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</si>
  <si>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</si>
  <si>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</si>
  <si>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</si>
  <si>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</si>
  <si>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</si>
  <si>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</si>
  <si>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</si>
  <si>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</si>
  <si>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</si>
  <si>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</si>
  <si>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</si>
  <si>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</si>
  <si>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</si>
  <si>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</si>
  <si>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</si>
  <si>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</si>
  <si>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</si>
  <si>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</si>
  <si>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</si>
  <si>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</si>
  <si>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</si>
  <si>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</si>
  <si>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</si>
  <si>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</si>
  <si>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</si>
  <si>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</si>
  <si>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</si>
  <si>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</si>
  <si>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</si>
  <si>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</si>
  <si>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</si>
  <si>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</si>
  <si>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</si>
  <si>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</si>
  <si>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</si>
  <si>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</si>
  <si>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</si>
  <si>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</si>
  <si>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</si>
  <si>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</si>
  <si>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</si>
  <si>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</si>
  <si>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</si>
  <si>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</si>
  <si>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</si>
  <si>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</si>
  <si>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</si>
  <si>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</si>
  <si>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</si>
  <si>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</si>
  <si>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</si>
  <si>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</si>
  <si>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</si>
  <si>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</si>
  <si>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</si>
  <si>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</si>
  <si>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</si>
  <si>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</si>
  <si>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</si>
  <si>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</si>
  <si>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</si>
  <si>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</si>
  <si>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</si>
  <si>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</si>
  <si>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</si>
  <si>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</si>
  <si>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</si>
  <si>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</si>
  <si>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</si>
  <si>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</si>
  <si>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</si>
  <si>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</si>
  <si>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</si>
  <si>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</si>
  <si>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</si>
  <si>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</si>
  <si>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</si>
  <si>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</si>
  <si>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</si>
  <si>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</si>
  <si>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</si>
  <si>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</si>
  <si>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</si>
  <si>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</si>
  <si>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</si>
  <si>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</si>
  <si>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</si>
  <si>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</si>
  <si>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</si>
  <si>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</si>
  <si>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</si>
  <si>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</si>
  <si>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</si>
  <si>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</si>
  <si>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</si>
  <si>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</si>
  <si>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</si>
  <si>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</si>
  <si>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</si>
  <si>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</si>
  <si>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</si>
  <si>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</si>
  <si>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</si>
  <si>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</si>
  <si>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</si>
  <si>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</si>
  <si>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</si>
  <si>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</si>
  <si>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</si>
  <si>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</si>
  <si>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</si>
  <si>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</si>
  <si>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</si>
  <si>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</si>
  <si>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</si>
  <si>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</si>
  <si>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</si>
  <si>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</si>
  <si>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</si>
  <si>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</si>
  <si>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</si>
  <si>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</si>
  <si>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</si>
  <si>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</si>
  <si>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</si>
  <si>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</si>
  <si>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</si>
  <si>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</si>
  <si>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</si>
  <si>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</si>
  <si>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</si>
  <si>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</si>
  <si>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</si>
  <si>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</si>
  <si>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</si>
  <si>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</si>
  <si>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</si>
  <si>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</si>
  <si>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</si>
  <si>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</si>
  <si>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</si>
  <si>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</si>
  <si>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</si>
  <si>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</si>
  <si>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</si>
  <si>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</si>
  <si>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</si>
  <si>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</si>
  <si>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</si>
  <si>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</si>
  <si>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</si>
  <si>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</si>
  <si>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</si>
  <si>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</si>
  <si>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</si>
  <si>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</si>
  <si>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</si>
  <si>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</si>
  <si>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</si>
  <si>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</si>
  <si>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</si>
  <si>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</si>
  <si>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</si>
  <si>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</si>
  <si>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</si>
  <si>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</si>
  <si>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</si>
  <si>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</si>
  <si>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</si>
  <si>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</si>
  <si>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</si>
  <si>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</si>
  <si>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</si>
  <si>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</si>
  <si>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</si>
  <si>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</si>
  <si>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</si>
  <si>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</si>
  <si>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</si>
  <si>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</si>
  <si>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</si>
  <si>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</si>
  <si>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</si>
  <si>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</si>
  <si>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</si>
  <si>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</si>
  <si>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</si>
  <si>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</si>
  <si>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</si>
  <si>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</si>
  <si>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</si>
  <si>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</si>
  <si>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</si>
  <si>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</si>
  <si>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</si>
  <si>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</si>
  <si>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</si>
  <si>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</si>
  <si>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</si>
  <si>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</si>
  <si>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</si>
  <si>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</si>
  <si>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</si>
  <si>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</si>
  <si>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</si>
  <si>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</si>
  <si>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</si>
  <si>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</si>
  <si>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</si>
  <si>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</si>
  <si>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</si>
  <si>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</si>
  <si>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</si>
  <si>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</si>
  <si>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</si>
  <si>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</si>
  <si>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</si>
  <si>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</si>
  <si>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</si>
  <si>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</si>
  <si>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</si>
  <si>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</si>
  <si>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</si>
  <si>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</si>
  <si>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</si>
  <si>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</si>
  <si>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</si>
  <si>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</si>
  <si>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</si>
  <si>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</si>
  <si>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</si>
  <si>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</si>
  <si>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</si>
  <si>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</si>
  <si>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</si>
  <si>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</si>
  <si>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</si>
  <si>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</si>
  <si>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</si>
  <si>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</si>
  <si>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</si>
  <si>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</si>
  <si>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</si>
  <si>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</si>
  <si>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</si>
  <si>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</si>
  <si>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</si>
  <si>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</si>
  <si>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</si>
  <si>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</si>
  <si>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</si>
  <si>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</si>
  <si>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</si>
  <si>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</si>
  <si>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</si>
  <si>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</si>
  <si>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</si>
  <si>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</si>
  <si>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</si>
  <si>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</si>
  <si>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</si>
  <si>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</si>
  <si>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</si>
  <si>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</si>
  <si>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</si>
  <si>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</si>
  <si>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</si>
  <si>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</si>
  <si>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</si>
  <si>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</si>
  <si>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</si>
  <si>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</si>
  <si>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</si>
  <si>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</si>
  <si>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</si>
  <si>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</si>
  <si>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</si>
  <si>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</si>
  <si>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</si>
  <si>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</si>
  <si>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</si>
  <si>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</si>
  <si>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</si>
  <si>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</si>
  <si>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</si>
  <si>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</si>
  <si>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</si>
  <si>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</si>
  <si>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</si>
  <si>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</si>
  <si>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</si>
  <si>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</si>
  <si>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</si>
  <si>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</si>
  <si>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</si>
  <si>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</si>
  <si>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</si>
  <si>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</si>
  <si>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</si>
  <si>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</si>
  <si>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</si>
  <si>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</si>
  <si>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</si>
  <si>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</si>
  <si>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</si>
  <si>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</si>
  <si>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</si>
  <si>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</si>
  <si>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</si>
  <si>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</si>
  <si>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</si>
  <si>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</si>
  <si>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</si>
  <si>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</si>
  <si>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</si>
  <si>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</si>
  <si>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</si>
  <si>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</si>
  <si>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</si>
  <si>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</si>
  <si>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</si>
  <si>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</si>
  <si>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</si>
  <si>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</si>
  <si>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</si>
  <si>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</si>
  <si>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</si>
  <si>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</si>
  <si>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</si>
  <si>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</si>
  <si>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</si>
  <si>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</si>
  <si>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</si>
  <si>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</si>
  <si>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</si>
  <si>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</si>
  <si>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</si>
  <si>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</si>
  <si>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</si>
  <si>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</si>
  <si>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</si>
  <si>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</si>
  <si>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</si>
  <si>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</si>
  <si>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</si>
  <si>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</si>
  <si>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</si>
  <si>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</si>
  <si>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</si>
  <si>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</si>
  <si>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</si>
  <si>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</si>
  <si>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</si>
  <si>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</si>
  <si>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</si>
  <si>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</si>
  <si>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</si>
  <si>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</si>
  <si>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</si>
  <si>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</si>
  <si>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</si>
  <si>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</si>
  <si>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</si>
  <si>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</si>
  <si>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</si>
  <si>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</si>
  <si>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</si>
  <si>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</si>
  <si>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</si>
  <si>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</si>
  <si>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</si>
  <si>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</si>
  <si>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</si>
  <si>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</si>
  <si>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</si>
  <si>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</si>
  <si>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</si>
  <si>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</si>
  <si>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</si>
  <si>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</si>
  <si>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</si>
  <si>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</si>
  <si>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</si>
  <si>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</si>
  <si>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</si>
  <si>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</si>
  <si>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</si>
  <si>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</si>
  <si>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</si>
  <si>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</si>
  <si>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</si>
  <si>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</si>
  <si>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</si>
  <si>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</si>
  <si>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</si>
  <si>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</si>
  <si>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</si>
  <si>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</si>
  <si>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</si>
  <si>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</si>
  <si>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</si>
  <si>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</si>
  <si>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</si>
  <si>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</si>
  <si>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</si>
  <si>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</si>
  <si>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</si>
  <si>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</si>
  <si>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</si>
  <si>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</si>
  <si>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</si>
  <si>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</si>
  <si>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</si>
  <si>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</si>
  <si>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</si>
  <si>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</si>
  <si>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</si>
  <si>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</si>
  <si>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</si>
  <si>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</si>
  <si>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</si>
  <si>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</si>
  <si>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</si>
  <si>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</si>
  <si>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</si>
  <si>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</si>
  <si>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</si>
  <si>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</si>
  <si>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</si>
  <si>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</si>
  <si>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</si>
  <si>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</si>
  <si>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</si>
  <si>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</si>
  <si>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</si>
  <si>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</si>
  <si>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</si>
  <si>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</si>
  <si>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</si>
  <si>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</si>
  <si>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</si>
  <si>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</si>
  <si>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</si>
  <si>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</si>
  <si>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</si>
  <si>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</si>
  <si>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</si>
  <si>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</si>
  <si>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</si>
  <si>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</si>
  <si>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</si>
  <si>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</si>
  <si>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</si>
  <si>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</si>
  <si>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</si>
  <si>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</si>
  <si>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</si>
  <si>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</si>
  <si>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</si>
  <si>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</si>
  <si>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</si>
  <si>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</si>
  <si>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</si>
  <si>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</si>
  <si>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</si>
  <si>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</si>
  <si>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</si>
  <si>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</si>
  <si>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</si>
  <si>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</si>
  <si>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</si>
  <si>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</si>
  <si>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</si>
  <si>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</si>
  <si>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</si>
  <si>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</si>
  <si>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</si>
  <si>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</si>
  <si>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</si>
  <si>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</si>
  <si>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</si>
  <si>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</si>
  <si>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</si>
  <si>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</si>
  <si>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</si>
  <si>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</si>
  <si>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</si>
  <si>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</si>
  <si>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</si>
  <si>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</si>
  <si>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</si>
  <si>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</si>
  <si>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</si>
  <si>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</si>
  <si>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</si>
  <si>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</si>
  <si>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</si>
  <si>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</si>
  <si>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</si>
  <si>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</si>
  <si>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</si>
  <si>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</si>
  <si>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</si>
  <si>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</si>
  <si>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</si>
  <si>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</si>
  <si>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</si>
  <si>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</si>
  <si>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</si>
  <si>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</si>
  <si>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</si>
  <si>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</si>
  <si>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</si>
  <si>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</si>
  <si>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</si>
  <si>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</si>
  <si>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</si>
  <si>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</si>
  <si>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</si>
  <si>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</si>
  <si>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</si>
  <si>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</si>
  <si>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</si>
  <si>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</si>
  <si>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</si>
  <si>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</si>
  <si>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</si>
  <si>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</si>
  <si>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</si>
  <si>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</si>
  <si>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</si>
  <si>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</si>
  <si>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</si>
  <si>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</si>
  <si>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</si>
  <si>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</si>
  <si>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</si>
  <si>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</si>
  <si>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</si>
  <si>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</si>
  <si>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</si>
  <si>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</si>
  <si>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</si>
  <si>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</si>
  <si>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</si>
  <si>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</si>
  <si>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</si>
  <si>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</si>
  <si>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</si>
  <si>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</si>
  <si>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</si>
  <si>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</si>
  <si>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</si>
  <si>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</si>
  <si>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</si>
  <si>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</si>
  <si>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</si>
  <si>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</si>
  <si>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</si>
  <si>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</si>
  <si>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</si>
  <si>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</si>
  <si>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</si>
  <si>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</si>
  <si>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</si>
  <si>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</si>
  <si>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</si>
  <si>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</si>
  <si>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</si>
  <si>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</si>
  <si>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</si>
  <si>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</si>
  <si>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</si>
  <si>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</si>
  <si>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</si>
  <si>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</si>
  <si>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</si>
  <si>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</si>
  <si>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</si>
  <si>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</si>
  <si>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</si>
  <si>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</si>
  <si>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</si>
  <si>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</si>
  <si>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</si>
  <si>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</si>
  <si>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</si>
  <si>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</si>
  <si>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</si>
  <si>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</si>
  <si>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</si>
  <si>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</si>
  <si>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</si>
  <si>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</si>
  <si>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</si>
  <si>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</si>
  <si>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</si>
  <si>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</si>
  <si>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</si>
  <si>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</si>
  <si>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</si>
  <si>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</si>
  <si>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</si>
  <si>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</si>
  <si>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</si>
  <si>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</si>
  <si>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</si>
  <si>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</si>
  <si>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</si>
  <si>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</si>
  <si>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</si>
  <si>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</si>
  <si>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</si>
  <si>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</si>
  <si>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</si>
  <si>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</si>
  <si>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</si>
  <si>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</si>
  <si>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</si>
  <si>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</si>
  <si>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</si>
  <si>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</si>
  <si>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</si>
  <si>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</si>
  <si>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</si>
  <si>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</si>
  <si>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</si>
  <si>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</si>
  <si>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</si>
  <si>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</si>
  <si>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</si>
  <si>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</si>
  <si>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</si>
  <si>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</si>
  <si>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</si>
  <si>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</si>
  <si>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</si>
  <si>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</si>
  <si>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</si>
  <si>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</si>
  <si>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</si>
  <si>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</si>
  <si>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</si>
  <si>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</si>
  <si>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</si>
  <si>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</si>
  <si>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</si>
  <si>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</si>
  <si>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</si>
  <si>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</si>
  <si>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</si>
  <si>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</si>
  <si>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</si>
  <si>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</si>
  <si>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</si>
  <si>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</si>
  <si>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</si>
  <si>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</si>
  <si>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</si>
  <si>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</si>
  <si>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</si>
  <si>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</si>
  <si>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</si>
  <si>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</si>
  <si>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</si>
  <si>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</si>
  <si>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</si>
  <si>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</si>
  <si>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</si>
  <si>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</si>
  <si>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</si>
  <si>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</si>
  <si>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</si>
  <si>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</si>
  <si>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</si>
  <si>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</si>
  <si>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</si>
  <si>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</si>
  <si>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</si>
  <si>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</si>
  <si>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</si>
  <si>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</si>
  <si>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</si>
  <si>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</si>
  <si>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</si>
  <si>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</si>
  <si>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</si>
  <si>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</si>
  <si>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</si>
  <si>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</si>
  <si>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</si>
  <si>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</si>
  <si>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</si>
  <si>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</si>
  <si>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</si>
  <si>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</si>
  <si>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</si>
  <si>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</si>
  <si>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</si>
  <si>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</si>
  <si>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</si>
  <si>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</si>
  <si>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</si>
  <si>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</si>
  <si>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</si>
  <si>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</si>
  <si>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</si>
  <si>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</si>
  <si>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</si>
  <si>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</si>
  <si>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</si>
  <si>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</si>
  <si>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</si>
  <si>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</si>
  <si>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</si>
  <si>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</si>
  <si>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</si>
  <si>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</si>
  <si>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</si>
  <si>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</si>
  <si>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</si>
  <si>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</si>
  <si>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</si>
  <si>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</si>
  <si>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</si>
  <si>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</si>
  <si>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</si>
  <si>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</si>
  <si>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</si>
  <si>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</si>
  <si>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</si>
  <si>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</si>
  <si>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</si>
  <si>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</si>
  <si>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</si>
  <si>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</si>
  <si>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</si>
  <si>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</si>
  <si>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</si>
  <si>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</si>
  <si>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</si>
  <si>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</si>
  <si>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</si>
  <si>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</si>
  <si>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</si>
  <si>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</si>
  <si>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</si>
  <si>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</si>
  <si>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</si>
  <si>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</si>
  <si>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</si>
  <si>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</si>
  <si>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</si>
  <si>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</si>
  <si>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</si>
  <si>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</si>
  <si>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</si>
  <si>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</si>
  <si>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</si>
  <si>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</si>
  <si>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</si>
  <si>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</si>
  <si>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</si>
  <si>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</si>
  <si>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</si>
  <si>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</si>
  <si>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</si>
  <si>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</si>
  <si>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</si>
  <si>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</si>
  <si>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</si>
  <si>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</si>
  <si>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</si>
  <si>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</si>
  <si>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</si>
  <si>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</si>
  <si>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</si>
  <si>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</si>
  <si>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</si>
  <si>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</si>
  <si>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</si>
  <si>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</si>
  <si>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</si>
  <si>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</si>
  <si>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</si>
  <si>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</si>
  <si>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</si>
  <si>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</si>
  <si>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</si>
  <si>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</si>
  <si>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</si>
  <si>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</si>
  <si>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</si>
  <si>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</si>
  <si>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</si>
  <si>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</si>
  <si>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</si>
  <si>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</si>
  <si>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</si>
  <si>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</si>
  <si>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</si>
  <si>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</si>
  <si>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</si>
  <si>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</si>
  <si>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</si>
  <si>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</si>
  <si>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</si>
  <si>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</si>
  <si>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</si>
  <si>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</si>
  <si>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</si>
  <si>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</si>
  <si>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</si>
  <si>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</si>
  <si>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</si>
  <si>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</si>
  <si>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</si>
  <si>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</si>
  <si>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</si>
  <si>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</si>
  <si>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</si>
  <si>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</si>
  <si>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</si>
  <si>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</si>
  <si>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</si>
  <si>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</si>
  <si>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</si>
  <si>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</si>
  <si>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</si>
  <si>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</si>
  <si>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</si>
  <si>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</si>
  <si>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</si>
  <si>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</si>
  <si>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</si>
  <si>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</si>
  <si>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</si>
  <si>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</si>
  <si>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</si>
  <si>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</si>
  <si>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</si>
  <si>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</si>
  <si>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</si>
  <si>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</si>
  <si>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</si>
  <si>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</si>
  <si>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</si>
  <si>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</si>
  <si>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</si>
  <si>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</si>
  <si>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</si>
  <si>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</si>
  <si>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</si>
  <si>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</si>
  <si>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</si>
  <si>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</si>
  <si>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</si>
  <si>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</si>
  <si>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</si>
  <si>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</si>
  <si>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</si>
  <si>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</si>
  <si>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</si>
  <si>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</si>
  <si>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</si>
  <si>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</si>
  <si>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</si>
  <si>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</si>
  <si>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</si>
  <si>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</si>
  <si>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</si>
  <si>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</si>
  <si>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</si>
  <si>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</si>
  <si>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</si>
  <si>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</si>
  <si>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</si>
  <si>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</si>
  <si>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</si>
  <si>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</si>
  <si>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</si>
  <si>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</si>
  <si>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</si>
  <si>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</si>
  <si>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</si>
  <si>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</si>
  <si>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</si>
  <si>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</si>
  <si>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</si>
  <si>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</si>
  <si>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</si>
  <si>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</si>
  <si>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</si>
  <si>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</si>
  <si>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</si>
  <si>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</si>
  <si>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</si>
  <si>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</si>
  <si>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</si>
  <si>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</si>
  <si>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</si>
  <si>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</si>
  <si>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</si>
  <si>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</si>
  <si>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</si>
  <si>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</si>
  <si>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</si>
  <si>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</si>
  <si>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</si>
  <si>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</si>
  <si>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</si>
  <si>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</si>
  <si>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</si>
  <si>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</si>
  <si>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</si>
  <si>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</si>
  <si>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</si>
  <si>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</si>
  <si>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</si>
  <si>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</si>
  <si>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</si>
  <si>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</si>
  <si>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</si>
  <si>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</si>
  <si>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</si>
  <si>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</si>
  <si>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</si>
  <si>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</si>
  <si>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</si>
  <si>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</si>
  <si>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</si>
  <si>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</si>
  <si>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</si>
  <si>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</si>
  <si>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</si>
  <si>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</si>
  <si>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</si>
  <si>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</si>
  <si>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</si>
  <si>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</si>
  <si>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</si>
  <si>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</si>
  <si>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</si>
  <si>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</si>
  <si>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</si>
  <si>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</si>
  <si>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</si>
  <si>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</si>
  <si>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</si>
  <si>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</si>
  <si>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</si>
  <si>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</si>
  <si>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</si>
  <si>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</si>
  <si>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</si>
  <si>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</si>
  <si>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</si>
  <si>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</si>
  <si>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</si>
  <si>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</si>
  <si>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</si>
  <si>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</si>
  <si>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</si>
  <si>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</si>
  <si>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</si>
  <si>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</si>
  <si>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</si>
  <si>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</si>
  <si>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</si>
  <si>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</si>
  <si>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</si>
  <si>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</si>
  <si>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</si>
  <si>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</si>
  <si>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</si>
  <si>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</si>
  <si>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</si>
  <si>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</si>
  <si>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</si>
  <si>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</si>
  <si>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</si>
  <si>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</si>
  <si>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</si>
  <si>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</si>
  <si>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</si>
  <si>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</si>
  <si>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</si>
  <si>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</si>
  <si>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</si>
  <si>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</si>
  <si>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</si>
  <si>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</si>
  <si>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</si>
  <si>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</si>
  <si>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</si>
  <si>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</si>
  <si>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</si>
  <si>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</si>
  <si>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</si>
  <si>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</si>
  <si>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</si>
  <si>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</si>
  <si>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</si>
  <si>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</si>
  <si>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</si>
  <si>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</si>
  <si>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</si>
  <si>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</si>
  <si>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</si>
  <si>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</si>
  <si>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</si>
  <si>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</si>
  <si>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</si>
  <si>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</si>
  <si>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</si>
  <si>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</si>
  <si>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</si>
  <si>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</si>
  <si>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</si>
  <si>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</si>
  <si>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</si>
  <si>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</si>
  <si>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</si>
  <si>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</si>
  <si>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</si>
  <si>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</si>
  <si>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</si>
  <si>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</si>
  <si>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</si>
  <si>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</si>
  <si>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</si>
  <si>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</si>
  <si>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</si>
  <si>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</si>
  <si>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</si>
  <si>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</si>
  <si>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</si>
  <si>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</si>
  <si>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</si>
  <si>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</si>
  <si>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</si>
  <si>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</si>
  <si>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</si>
  <si>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</si>
  <si>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</si>
  <si>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</si>
  <si>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</si>
  <si>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</si>
  <si>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</si>
  <si>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</si>
  <si>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</si>
  <si>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</si>
  <si>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</si>
  <si>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</si>
  <si>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</si>
  <si>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</si>
  <si>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</si>
  <si>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</si>
  <si>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</si>
  <si>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</si>
  <si>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</si>
  <si>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</si>
  <si>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</si>
  <si>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</si>
  <si>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</si>
  <si>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</si>
  <si>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</si>
  <si>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</si>
  <si>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</si>
  <si>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</si>
  <si>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</si>
  <si>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</si>
  <si>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</si>
  <si>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</si>
  <si>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</si>
  <si>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</si>
  <si>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</si>
  <si>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</si>
  <si>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</si>
  <si>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</si>
  <si>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</si>
  <si>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</si>
  <si>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</si>
  <si>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</si>
  <si>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</si>
  <si>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</si>
  <si>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</si>
  <si>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</si>
  <si>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</si>
  <si>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</si>
  <si>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</si>
  <si>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</si>
  <si>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</si>
  <si>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</si>
  <si>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</si>
  <si>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</si>
  <si>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</si>
  <si>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</si>
  <si>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</si>
  <si>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</si>
  <si>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</si>
  <si>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</si>
  <si>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</si>
  <si>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</si>
  <si>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</si>
  <si>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</si>
  <si>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</si>
  <si>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</si>
  <si>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</si>
  <si>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</si>
  <si>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</si>
  <si>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</si>
  <si>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</si>
  <si>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</si>
  <si>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</si>
  <si>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</si>
  <si>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</si>
  <si>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</si>
  <si>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</si>
  <si>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</si>
  <si>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</si>
  <si>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</si>
  <si>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</si>
  <si>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</si>
  <si>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</si>
  <si>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</si>
  <si>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</si>
  <si>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</si>
  <si>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</si>
  <si>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</si>
  <si>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</si>
  <si>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</si>
  <si>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</si>
  <si>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</si>
  <si>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</si>
  <si>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</si>
  <si>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</si>
  <si>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</si>
  <si>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</si>
  <si>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</si>
  <si>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</si>
  <si>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</si>
  <si>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</si>
  <si>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</si>
  <si>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</si>
  <si>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</si>
  <si>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</si>
  <si>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</si>
  <si>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</si>
  <si>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</si>
  <si>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</si>
  <si>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</si>
  <si>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</si>
  <si>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</si>
  <si>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</si>
  <si>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</si>
  <si>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</si>
  <si>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</si>
  <si>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</si>
  <si>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</si>
  <si>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</si>
  <si>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</si>
  <si>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</si>
  <si>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</si>
  <si>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</si>
  <si>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</si>
  <si>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</si>
  <si>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</si>
  <si>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</si>
  <si>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</si>
  <si>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</si>
  <si>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</si>
  <si>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</si>
  <si>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</si>
  <si>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</si>
  <si>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</si>
  <si>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</si>
  <si>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</si>
  <si>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</si>
  <si>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</si>
  <si>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</si>
  <si>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</si>
  <si>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</si>
  <si>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</si>
  <si>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</si>
  <si>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</si>
  <si>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</si>
  <si>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</si>
  <si>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</si>
  <si>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</si>
  <si>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</si>
  <si>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</si>
  <si>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</si>
  <si>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</si>
  <si>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</si>
  <si>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</si>
  <si>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</si>
  <si>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</si>
  <si>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</si>
  <si>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</si>
  <si>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</si>
  <si>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</si>
  <si>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</si>
  <si>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</si>
  <si>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</si>
  <si>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</si>
  <si>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</si>
  <si>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</si>
  <si>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</si>
  <si>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</si>
  <si>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</si>
  <si>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</si>
  <si>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</si>
  <si>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</si>
  <si>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</si>
  <si>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</si>
  <si>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</si>
  <si>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</si>
  <si>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</si>
  <si>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</si>
  <si>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</si>
  <si>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</si>
  <si>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</si>
  <si>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</si>
  <si>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</si>
  <si>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</si>
  <si>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</si>
  <si>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</si>
  <si>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</si>
  <si>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</si>
  <si>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</si>
  <si>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</si>
  <si>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</si>
  <si>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</si>
  <si>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</si>
  <si>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</si>
  <si>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</si>
  <si>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</si>
  <si>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</si>
  <si>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</si>
  <si>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</si>
  <si>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</si>
  <si>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</si>
  <si>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</si>
  <si>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</si>
  <si>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</si>
  <si>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</si>
  <si>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</si>
  <si>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</si>
  <si>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</si>
  <si>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</si>
  <si>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</si>
  <si>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</si>
  <si>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</si>
  <si>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</si>
  <si>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</si>
  <si>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</si>
  <si>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</si>
  <si>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</si>
  <si>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</si>
  <si>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</si>
  <si>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</si>
  <si>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</si>
  <si>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</si>
  <si>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</si>
  <si>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</si>
  <si>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</si>
  <si>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</si>
  <si>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</si>
  <si>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</si>
  <si>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</si>
  <si>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</si>
  <si>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</si>
  <si>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</si>
  <si>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</si>
  <si>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</si>
  <si>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</si>
  <si>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</si>
  <si>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</si>
  <si>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</si>
  <si>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</si>
  <si>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</si>
  <si>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</si>
  <si>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</si>
  <si>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</si>
  <si>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</si>
  <si>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</si>
  <si>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</si>
  <si>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</si>
  <si>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</si>
  <si>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</si>
  <si>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</si>
  <si>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</si>
  <si>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</si>
  <si>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</si>
  <si>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</si>
  <si>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</si>
  <si>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</si>
  <si>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</si>
  <si>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</si>
  <si>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</si>
  <si>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</si>
  <si>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</si>
  <si>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</si>
  <si>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</si>
  <si>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</si>
  <si>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</si>
  <si>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</si>
  <si>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</si>
  <si>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</si>
  <si>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</si>
  <si>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</si>
  <si>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</si>
  <si>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</si>
  <si>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</si>
  <si>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</si>
  <si>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</si>
  <si>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</si>
  <si>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</si>
  <si>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</si>
  <si>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</si>
  <si>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</si>
  <si>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</si>
  <si>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</si>
  <si>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</si>
  <si>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</si>
  <si>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</si>
  <si>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</si>
  <si>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</si>
  <si>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</si>
  <si>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</si>
  <si>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</si>
  <si>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</si>
  <si>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</si>
  <si>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</si>
  <si>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</si>
  <si>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</si>
  <si>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</si>
  <si>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</si>
  <si>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</si>
  <si>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</si>
  <si>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</si>
  <si>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</si>
  <si>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</si>
  <si>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</si>
  <si>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</si>
  <si>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</si>
  <si>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</si>
  <si>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</si>
  <si>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</si>
  <si>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</si>
  <si>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</si>
  <si>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</si>
  <si>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</si>
  <si>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</si>
  <si>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</si>
  <si>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</si>
  <si>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</si>
  <si>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</si>
  <si>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</si>
  <si>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</si>
  <si>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</si>
  <si>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</si>
  <si>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</si>
  <si>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</si>
  <si>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</si>
  <si>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</si>
  <si>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</si>
  <si>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</si>
  <si>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</si>
  <si>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</si>
  <si>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</si>
  <si>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</si>
  <si>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</si>
  <si>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</si>
  <si>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</si>
  <si>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</si>
  <si>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</si>
  <si>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</si>
  <si>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</si>
  <si>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</si>
  <si>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</si>
  <si>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</si>
  <si>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</si>
  <si>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</si>
  <si>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</si>
  <si>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</si>
  <si>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</si>
  <si>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</si>
  <si>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</si>
  <si>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</si>
  <si>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</si>
  <si>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</si>
  <si>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</si>
  <si>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</si>
  <si>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</si>
  <si>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</si>
  <si>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</si>
  <si>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</si>
  <si>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</si>
  <si>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</si>
  <si>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</si>
  <si>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</si>
  <si>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</si>
  <si>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</si>
  <si>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</si>
  <si>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</si>
  <si>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</si>
  <si>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</si>
  <si>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</si>
  <si>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</si>
  <si>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</si>
  <si>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</si>
  <si>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</si>
  <si>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</si>
  <si>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</si>
  <si>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</si>
  <si>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</si>
  <si>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</si>
  <si>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</si>
  <si>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</si>
  <si>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</si>
  <si>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</si>
  <si>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</si>
  <si>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</si>
  <si>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</si>
  <si>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</si>
  <si>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</si>
  <si>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</si>
  <si>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</si>
  <si>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</si>
  <si>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</si>
  <si>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</si>
  <si>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</si>
  <si>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</si>
  <si>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</si>
  <si>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</si>
  <si>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</si>
  <si>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</si>
  <si>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</si>
  <si>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</si>
  <si>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</si>
  <si>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</si>
  <si>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</si>
  <si>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</si>
  <si>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</si>
  <si>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</si>
  <si>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</si>
  <si>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</si>
  <si>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</si>
  <si>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</si>
  <si>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</si>
  <si>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</si>
  <si>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</si>
  <si>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</si>
  <si>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</si>
  <si>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</si>
  <si>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</si>
  <si>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</si>
  <si>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</si>
  <si>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</si>
  <si>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</si>
  <si>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</si>
  <si>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</si>
  <si>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</si>
  <si>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</si>
  <si>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</si>
  <si>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</si>
  <si>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</si>
  <si>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</si>
  <si>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</si>
  <si>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</si>
  <si>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</si>
  <si>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</si>
  <si>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</si>
  <si>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</si>
  <si>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</si>
  <si>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</si>
  <si>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</si>
  <si>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</si>
  <si>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</si>
  <si>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</si>
  <si>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</si>
  <si>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</si>
  <si>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</si>
  <si>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</si>
  <si>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</si>
  <si>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</si>
  <si>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</si>
  <si>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</si>
  <si>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</si>
  <si>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</si>
  <si>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</si>
  <si>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</si>
  <si>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</si>
  <si>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</si>
  <si>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</si>
  <si>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</si>
  <si>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</si>
  <si>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</si>
  <si>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</si>
  <si>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</si>
  <si>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</si>
  <si>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</si>
  <si>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</si>
  <si>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</si>
  <si>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</si>
  <si>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</si>
  <si>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</si>
  <si>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</si>
  <si>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</si>
  <si>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</si>
  <si>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</si>
  <si>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</si>
  <si>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</si>
  <si>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</si>
  <si>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</si>
  <si>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</si>
  <si>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</si>
  <si>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</si>
  <si>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</si>
  <si>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</si>
  <si>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</si>
  <si>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</si>
  <si>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</si>
  <si>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</si>
  <si>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</si>
  <si>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</si>
  <si>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</si>
  <si>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</si>
  <si>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</si>
  <si>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</si>
  <si>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</si>
  <si>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</si>
  <si>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</si>
  <si>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</si>
  <si>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</si>
  <si>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</si>
  <si>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</si>
  <si>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</si>
  <si>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</si>
  <si>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</si>
  <si>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</si>
  <si>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</si>
  <si>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</si>
  <si>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</si>
  <si>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</si>
  <si>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</si>
  <si>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</si>
  <si>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</si>
  <si>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</si>
  <si>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</si>
  <si>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</si>
  <si>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</si>
  <si>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</si>
  <si>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</si>
  <si>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</si>
  <si>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</si>
  <si>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</si>
  <si>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</si>
  <si>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</si>
  <si>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</si>
  <si>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</si>
  <si>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</si>
  <si>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</si>
  <si>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</si>
  <si>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</si>
  <si>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</si>
  <si>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</si>
  <si>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</si>
  <si>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</si>
  <si>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</si>
  <si>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</si>
  <si>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</si>
  <si>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</si>
  <si>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</si>
  <si>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</si>
  <si>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</si>
  <si>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</si>
  <si>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</si>
  <si>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</si>
  <si>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</si>
  <si>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</si>
  <si>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</si>
  <si>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</si>
  <si>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</si>
  <si>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</si>
  <si>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</si>
  <si>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</si>
  <si>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</si>
  <si>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</si>
  <si>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</si>
  <si>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</si>
  <si>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</si>
  <si>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</si>
  <si>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</si>
  <si>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</si>
  <si>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</si>
  <si>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</si>
  <si>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</si>
  <si>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</si>
  <si>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</si>
  <si>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</si>
  <si>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</si>
  <si>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</si>
  <si>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</si>
  <si>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</si>
  <si>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</si>
  <si>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</si>
  <si>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</si>
  <si>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</si>
  <si>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</si>
  <si>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</si>
  <si>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</si>
  <si>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</si>
  <si>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</si>
  <si>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</si>
  <si>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</si>
  <si>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</si>
  <si>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</si>
  <si>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</si>
  <si>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</si>
  <si>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</si>
  <si>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</si>
  <si>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</si>
  <si>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</si>
  <si>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</si>
  <si>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</si>
  <si>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</si>
  <si>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</si>
  <si>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</si>
  <si>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</si>
  <si>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</si>
  <si>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</si>
  <si>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</si>
  <si>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</si>
  <si>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</si>
  <si>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</si>
  <si>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</si>
  <si>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</si>
  <si>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</si>
  <si>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</si>
  <si>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</si>
  <si>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</si>
  <si>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</si>
  <si>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</si>
  <si>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</si>
  <si>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</si>
  <si>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</si>
  <si>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</si>
  <si>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</si>
  <si>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</si>
  <si>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</si>
  <si>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</si>
  <si>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</si>
  <si>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</si>
  <si>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</si>
  <si>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</si>
  <si>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</si>
  <si>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</si>
  <si>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</si>
  <si>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</si>
  <si>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</si>
  <si>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</si>
  <si>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</si>
  <si>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</si>
  <si>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</si>
  <si>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</si>
  <si>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</si>
  <si>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</si>
  <si>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</si>
  <si>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</si>
  <si>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</si>
  <si>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</si>
  <si>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</si>
  <si>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</si>
  <si>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</si>
  <si>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</si>
  <si>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</si>
  <si>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</si>
  <si>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</si>
  <si>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</si>
  <si>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</si>
  <si>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</si>
  <si>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</si>
  <si>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</si>
  <si>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</si>
  <si>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</si>
  <si>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</si>
  <si>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</si>
  <si>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</si>
  <si>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</si>
  <si>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</si>
  <si>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</si>
  <si>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</si>
  <si>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</si>
  <si>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</si>
  <si>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</si>
  <si>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</si>
  <si>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</si>
  <si>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</si>
  <si>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</si>
  <si>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</si>
  <si>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</si>
  <si>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</si>
  <si>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</si>
  <si>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</si>
  <si>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</si>
  <si>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</si>
  <si>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</si>
  <si>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</si>
  <si>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</si>
  <si>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</si>
  <si>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</si>
  <si>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</si>
  <si>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</si>
  <si>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</si>
  <si>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</si>
  <si>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</si>
  <si>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</si>
  <si>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</si>
  <si>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</si>
  <si>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</si>
  <si>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</si>
  <si>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</si>
  <si>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</si>
  <si>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</si>
  <si>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</si>
  <si>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</si>
  <si>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</si>
  <si>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</si>
  <si>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</si>
  <si>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</si>
  <si>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</si>
  <si>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</si>
  <si>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</si>
  <si>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</si>
  <si>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</si>
  <si>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</si>
  <si>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</si>
  <si>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</si>
  <si>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</si>
  <si>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</si>
  <si>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</si>
  <si>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</si>
  <si>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</si>
  <si>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</si>
  <si>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</si>
  <si>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</si>
  <si>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</si>
  <si>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</si>
  <si>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</si>
  <si>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</si>
  <si>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</si>
  <si>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</si>
  <si>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</si>
  <si>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</si>
  <si>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</si>
  <si>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</si>
  <si>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</si>
  <si>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</si>
  <si>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</si>
  <si>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</si>
  <si>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</si>
  <si>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</si>
  <si>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</si>
  <si>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</si>
  <si>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</si>
  <si>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</si>
  <si>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</si>
  <si>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</si>
  <si>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</si>
  <si>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</si>
  <si>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</si>
  <si>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</si>
  <si>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</si>
  <si>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</si>
  <si>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</si>
  <si>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</si>
  <si>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</si>
  <si>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</si>
  <si>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</si>
  <si>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</si>
  <si>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</si>
  <si>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</si>
  <si>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</si>
  <si>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</si>
  <si>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</si>
  <si>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</si>
  <si>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</si>
  <si>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</si>
  <si>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</si>
  <si>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</si>
  <si>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</si>
  <si>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</si>
  <si>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</si>
  <si>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</si>
  <si>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</si>
  <si>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</si>
  <si>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</si>
  <si>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</si>
  <si>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</si>
  <si>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</si>
  <si>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</si>
  <si>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</si>
  <si>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</si>
  <si>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</si>
  <si>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</si>
  <si>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</si>
  <si>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</si>
  <si>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</si>
  <si>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</si>
  <si>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</si>
  <si>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</si>
  <si>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</si>
  <si>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</si>
  <si>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</si>
  <si>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</si>
  <si>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</si>
  <si>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</si>
  <si>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</si>
  <si>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</si>
  <si>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</si>
  <si>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</si>
  <si>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</si>
  <si>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</si>
  <si>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</si>
  <si>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</si>
  <si>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</si>
  <si>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</si>
  <si>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</si>
  <si>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</si>
  <si>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</si>
  <si>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</si>
  <si>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</si>
  <si>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</si>
  <si>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</si>
  <si>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</si>
  <si>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</si>
  <si>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</si>
  <si>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</si>
  <si>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</si>
  <si>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</si>
  <si>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</si>
  <si>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</si>
  <si>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</si>
  <si>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</si>
  <si>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</si>
  <si>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</si>
  <si>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</si>
  <si>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</si>
  <si>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</si>
  <si>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</si>
  <si>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</si>
  <si>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</si>
  <si>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</si>
  <si>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</si>
  <si>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</si>
  <si>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</si>
  <si>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</si>
  <si>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</si>
  <si>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</si>
  <si>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</si>
  <si>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</si>
  <si>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</si>
  <si>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</si>
  <si>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</si>
  <si>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</si>
  <si>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</si>
  <si>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</si>
  <si>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</si>
  <si>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</si>
  <si>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</si>
  <si>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</si>
  <si>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</si>
  <si>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</si>
  <si>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</si>
  <si>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</si>
  <si>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</si>
  <si>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</si>
  <si>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</si>
  <si>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</si>
  <si>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</si>
  <si>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</si>
  <si>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</si>
  <si>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</si>
  <si>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</si>
  <si>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</si>
  <si>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</si>
  <si>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</si>
  <si>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</si>
  <si>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</si>
  <si>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</si>
  <si>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</si>
  <si>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</si>
  <si>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</si>
  <si>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</si>
  <si>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</si>
  <si>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</si>
  <si>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</si>
  <si>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</si>
  <si>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</si>
  <si>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</si>
  <si>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</si>
  <si>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</si>
  <si>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</si>
  <si>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</si>
  <si>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</si>
  <si>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</si>
  <si>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</si>
  <si>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</si>
  <si>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</si>
  <si>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</si>
  <si>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</si>
  <si>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</si>
  <si>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</si>
  <si>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</si>
  <si>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</si>
  <si>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</si>
  <si>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</si>
  <si>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</si>
  <si>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</si>
  <si>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</si>
  <si>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</si>
  <si>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</si>
  <si>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</si>
  <si>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</si>
  <si>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</si>
  <si>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</si>
  <si>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</si>
  <si>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</si>
  <si>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</si>
  <si>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</si>
  <si>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</si>
  <si>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</si>
  <si>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</si>
  <si>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</si>
  <si>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</si>
  <si>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</si>
  <si>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</si>
  <si>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</si>
  <si>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</si>
  <si>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</si>
  <si>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</si>
  <si>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</si>
  <si>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</si>
  <si>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</si>
  <si>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</si>
  <si>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</si>
  <si>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</si>
  <si>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</si>
  <si>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</si>
  <si>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</si>
  <si>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</si>
  <si>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</si>
  <si>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</si>
  <si>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</si>
  <si>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</si>
  <si>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</si>
  <si>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</si>
  <si>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</si>
  <si>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</si>
  <si>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</si>
  <si>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</si>
  <si>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</si>
  <si>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</si>
  <si>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</si>
  <si>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</si>
  <si>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</si>
  <si>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</si>
  <si>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</si>
  <si>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</si>
  <si>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</si>
  <si>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</si>
  <si>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</si>
  <si>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</si>
  <si>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</si>
  <si>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</si>
  <si>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</si>
  <si>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</si>
  <si>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</si>
  <si>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</si>
  <si>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</si>
  <si>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</si>
  <si>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</si>
  <si>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</si>
  <si>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</si>
  <si>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</si>
  <si>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</si>
  <si>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</si>
  <si>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</si>
  <si>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</si>
  <si>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</si>
  <si>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</si>
  <si>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</si>
  <si>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</si>
  <si>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</si>
  <si>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</si>
  <si>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</si>
  <si>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</si>
  <si>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</si>
  <si>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</si>
  <si>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</si>
  <si>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</si>
  <si>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</si>
  <si>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</si>
  <si>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</si>
  <si>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</si>
  <si>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</si>
  <si>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</si>
  <si>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</si>
  <si>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</si>
  <si>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</si>
  <si>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</si>
  <si>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</si>
  <si>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</si>
  <si>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</si>
  <si>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</si>
  <si>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</si>
  <si>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</si>
  <si>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</si>
  <si>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</si>
  <si>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</si>
  <si>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</si>
  <si>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</si>
  <si>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</si>
  <si>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</si>
  <si>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</si>
  <si>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</si>
  <si>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</si>
  <si>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</si>
  <si>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</si>
  <si>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</si>
  <si>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</si>
  <si>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</si>
  <si>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</si>
  <si>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</si>
  <si>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</si>
  <si>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</si>
  <si>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</si>
  <si>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</si>
  <si>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</si>
  <si>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</si>
  <si>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</si>
  <si>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</si>
  <si>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</si>
  <si>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</si>
  <si>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</si>
  <si>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</si>
  <si>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</si>
  <si>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</si>
  <si>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</si>
  <si>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</si>
  <si>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</si>
  <si>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</si>
  <si>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</si>
  <si>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</si>
  <si>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</si>
  <si>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</si>
  <si>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</si>
  <si>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</si>
  <si>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</si>
  <si>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</si>
  <si>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</si>
  <si>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</si>
  <si>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</si>
  <si>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</si>
  <si>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</si>
  <si>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</si>
  <si>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</si>
  <si>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</si>
  <si>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</si>
  <si>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</si>
  <si>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</si>
  <si>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</si>
  <si>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</si>
  <si>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</si>
  <si>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</si>
  <si>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</si>
  <si>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</si>
  <si>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</si>
  <si>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</si>
  <si>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</si>
  <si>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</si>
  <si>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</si>
  <si>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</si>
  <si>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</si>
  <si>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</si>
  <si>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</si>
  <si>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</si>
  <si>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</si>
  <si>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</si>
  <si>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</si>
  <si>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</si>
  <si>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</si>
  <si>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</si>
  <si>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</si>
  <si>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</si>
  <si>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</si>
  <si>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</si>
  <si>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</si>
  <si>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</si>
  <si>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</si>
  <si>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</si>
  <si>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</si>
  <si>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</si>
  <si>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</si>
  <si>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</si>
  <si>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</si>
  <si>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</si>
  <si>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</si>
  <si>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</si>
  <si>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</si>
  <si>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</si>
  <si>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</si>
  <si>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</si>
  <si>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</si>
  <si>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</si>
  <si>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</si>
  <si>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</si>
  <si>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</si>
  <si>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</si>
  <si>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</si>
  <si>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</si>
  <si>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</si>
  <si>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</si>
  <si>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</si>
  <si>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</si>
  <si>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</si>
  <si>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</si>
  <si>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</si>
  <si>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</si>
  <si>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</si>
  <si>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</si>
  <si>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</si>
  <si>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</si>
  <si>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</si>
  <si>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</si>
  <si>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</si>
  <si>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</si>
  <si>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</si>
  <si>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</si>
  <si>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</si>
  <si>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</si>
  <si>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</si>
  <si>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</si>
  <si>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</si>
  <si>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</si>
  <si>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</si>
  <si>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</si>
  <si>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</si>
  <si>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</si>
  <si>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</si>
  <si>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</si>
  <si>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</si>
  <si>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</si>
  <si>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</si>
  <si>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</si>
  <si>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</si>
  <si>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</si>
  <si>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</si>
  <si>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</si>
  <si>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</si>
  <si>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</si>
  <si>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</si>
  <si>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</si>
  <si>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</si>
  <si>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</si>
  <si>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</si>
  <si>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</si>
  <si>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</si>
  <si>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</si>
  <si>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</si>
  <si>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</si>
  <si>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</si>
  <si>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</si>
  <si>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</si>
  <si>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</si>
  <si>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</si>
  <si>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</si>
  <si>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</si>
  <si>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</si>
  <si>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</si>
  <si>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</si>
  <si>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</si>
  <si>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</si>
  <si>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</si>
  <si>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</si>
  <si>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</si>
  <si>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</si>
  <si>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</si>
  <si>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</si>
  <si>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</si>
  <si>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</si>
  <si>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</si>
  <si>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</si>
  <si>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</si>
  <si>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</si>
  <si>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</si>
  <si>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</si>
  <si>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</si>
  <si>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</si>
  <si>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</si>
  <si>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</si>
  <si>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</si>
  <si>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</si>
  <si>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</si>
  <si>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</si>
  <si>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</si>
  <si>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</si>
  <si>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</si>
  <si>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</si>
  <si>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</si>
  <si>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</si>
  <si>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</si>
  <si>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</si>
  <si>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</si>
  <si>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</si>
  <si>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</si>
  <si>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</si>
  <si>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</si>
  <si>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</si>
  <si>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</si>
  <si>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</si>
  <si>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</si>
  <si>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</si>
  <si>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</si>
  <si>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</si>
  <si>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</si>
  <si>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</si>
  <si>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</si>
  <si>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</si>
  <si>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</si>
  <si>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</si>
  <si>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</si>
  <si>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</si>
  <si>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</si>
  <si>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</si>
  <si>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</si>
  <si>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</si>
  <si>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</si>
  <si>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</si>
  <si>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</si>
  <si>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</si>
  <si>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</si>
  <si>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</si>
  <si>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</si>
  <si>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</si>
  <si>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</si>
  <si>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</si>
  <si>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</si>
  <si>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</si>
  <si>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</si>
  <si>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</si>
  <si>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</si>
  <si>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</si>
  <si>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</si>
  <si>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</si>
  <si>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</si>
  <si>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</si>
  <si>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</si>
  <si>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</si>
  <si>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</si>
  <si>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</si>
  <si>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</si>
  <si>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</si>
  <si>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</si>
  <si>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</si>
  <si>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</si>
  <si>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</si>
  <si>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</si>
  <si>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</si>
  <si>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</si>
  <si>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</si>
  <si>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</si>
  <si>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</si>
  <si>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</si>
  <si>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</si>
  <si>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</si>
  <si>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</si>
  <si>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</si>
  <si>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</si>
  <si>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</si>
  <si>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</si>
  <si>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</si>
  <si>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</si>
  <si>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</si>
  <si>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</si>
  <si>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</si>
  <si>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</si>
  <si>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</si>
  <si>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</si>
  <si>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</si>
  <si>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</si>
  <si>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</si>
  <si>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</si>
  <si>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</si>
  <si>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</si>
  <si>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</si>
  <si>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</si>
  <si>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</si>
  <si>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</si>
  <si>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</si>
  <si>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</si>
  <si>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</si>
  <si>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</si>
  <si>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</si>
  <si>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</si>
  <si>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</si>
  <si>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</si>
  <si>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</si>
  <si>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</si>
  <si>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</si>
  <si>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</si>
  <si>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</si>
  <si>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</si>
  <si>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</si>
  <si>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</si>
  <si>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</si>
  <si>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</si>
  <si>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</si>
  <si>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</si>
  <si>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</si>
  <si>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</si>
  <si>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</si>
  <si>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</si>
  <si>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</si>
  <si>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</si>
  <si>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</si>
  <si>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</si>
  <si>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</si>
  <si>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</si>
  <si>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</si>
  <si>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</si>
  <si>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</si>
  <si>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</si>
  <si>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</si>
  <si>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</si>
  <si>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</si>
  <si>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</si>
  <si>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</si>
  <si>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</si>
  <si>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</si>
  <si>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</si>
  <si>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</si>
  <si>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</si>
  <si>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</si>
  <si>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</si>
  <si>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</si>
  <si>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</si>
  <si>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</si>
  <si>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</si>
  <si>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</si>
  <si>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</si>
  <si>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</si>
  <si>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</si>
  <si>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</si>
  <si>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</si>
  <si>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</si>
  <si>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</si>
  <si>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</si>
  <si>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</si>
  <si>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</si>
  <si>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</si>
  <si>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</si>
  <si>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</si>
  <si>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</si>
  <si>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</si>
  <si>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</si>
  <si>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</si>
  <si>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</si>
  <si>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</si>
  <si>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</si>
  <si>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</si>
  <si>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</si>
  <si>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</si>
  <si>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</si>
  <si>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</si>
  <si>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</si>
  <si>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</si>
  <si>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</si>
  <si>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</si>
  <si>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</si>
  <si>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</si>
  <si>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</si>
  <si>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</si>
  <si>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</si>
  <si>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</si>
  <si>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</si>
  <si>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</si>
  <si>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</si>
  <si>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</si>
  <si>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</si>
  <si>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</si>
  <si>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</si>
  <si>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</si>
  <si>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</si>
  <si>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</si>
  <si>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</si>
  <si>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</si>
  <si>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</si>
  <si>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</si>
  <si>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</si>
  <si>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</si>
  <si>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</si>
  <si>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</si>
  <si>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</si>
  <si>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</si>
  <si>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</si>
  <si>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</si>
  <si>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</si>
  <si>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</si>
  <si>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</si>
  <si>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</si>
  <si>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</si>
  <si>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</si>
  <si>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</si>
  <si>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</si>
  <si>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</si>
  <si>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</si>
  <si>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</si>
  <si>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</si>
  <si>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</si>
  <si>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</si>
  <si>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</si>
  <si>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</si>
  <si>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</si>
  <si>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</si>
  <si>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</si>
  <si>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</si>
  <si>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</si>
  <si>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</si>
  <si>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</si>
  <si>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</si>
  <si>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</si>
  <si>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</si>
  <si>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</si>
  <si>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</si>
  <si>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</si>
  <si>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</si>
  <si>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</si>
  <si>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</si>
  <si>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</si>
  <si>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</si>
  <si>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</si>
  <si>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</si>
  <si>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</si>
  <si>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</si>
  <si>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</si>
  <si>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</si>
  <si>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</si>
  <si>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</si>
  <si>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</si>
  <si>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</si>
  <si>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</si>
  <si>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</si>
  <si>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</si>
  <si>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</si>
  <si>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</si>
  <si>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</si>
  <si>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</si>
  <si>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</si>
  <si>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</si>
  <si>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</si>
  <si>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</si>
  <si>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</si>
  <si>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</si>
  <si>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</si>
  <si>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</si>
  <si>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</si>
  <si>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</si>
  <si>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</si>
  <si>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</si>
  <si>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</si>
  <si>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</si>
  <si>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</si>
  <si>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</si>
  <si>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</si>
  <si>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</si>
  <si>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</si>
  <si>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</si>
  <si>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</si>
  <si>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</si>
  <si>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</si>
  <si>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</si>
  <si>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</si>
  <si>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</si>
  <si>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</si>
  <si>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</si>
  <si>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</si>
  <si>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</si>
  <si>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</si>
  <si>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</si>
  <si>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</si>
  <si>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</si>
  <si>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</si>
  <si>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</si>
  <si>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</si>
  <si>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</si>
  <si>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</si>
  <si>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</si>
  <si>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</si>
  <si>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</si>
  <si>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</si>
  <si>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</si>
  <si>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</si>
  <si>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</si>
  <si>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</si>
  <si>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</si>
  <si>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</si>
  <si>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</si>
  <si>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</si>
  <si>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</si>
  <si>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</si>
  <si>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</si>
  <si>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</si>
  <si>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</si>
  <si>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</si>
  <si>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</si>
  <si>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</si>
  <si>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</si>
  <si>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</si>
  <si>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</si>
  <si>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</si>
  <si>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</si>
  <si>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</si>
  <si>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</si>
  <si>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</si>
  <si>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</si>
  <si>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</si>
  <si>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</si>
  <si>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</si>
  <si>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</si>
  <si>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</si>
  <si>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</si>
  <si>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</si>
  <si>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</si>
  <si>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</si>
  <si>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</si>
  <si>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</si>
  <si>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</si>
  <si>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</si>
  <si>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</si>
  <si>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</si>
  <si>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</si>
  <si>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</si>
  <si>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</si>
  <si>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</si>
  <si>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</si>
  <si>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</si>
  <si>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</si>
  <si>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</si>
  <si>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</si>
  <si>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</si>
  <si>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</si>
  <si>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</si>
  <si>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</si>
  <si>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</si>
  <si>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</si>
  <si>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</si>
  <si>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</si>
  <si>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</si>
  <si>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</si>
  <si>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</si>
  <si>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</si>
  <si>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</si>
  <si>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</si>
  <si>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</si>
  <si>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</si>
  <si>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</si>
  <si>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</si>
  <si>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</si>
  <si>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</si>
  <si>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</si>
  <si>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</si>
  <si>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</si>
  <si>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</si>
  <si>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</si>
  <si>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</si>
  <si>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</si>
  <si>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</si>
  <si>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</si>
  <si>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</si>
  <si>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</si>
  <si>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</si>
  <si>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</si>
  <si>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</si>
  <si>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</si>
  <si>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</si>
  <si>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</si>
  <si>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</si>
  <si>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</si>
  <si>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</si>
  <si>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</si>
  <si>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</si>
  <si>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</si>
  <si>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</si>
  <si>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</si>
  <si>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</si>
  <si>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</si>
  <si>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</si>
  <si>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</si>
  <si>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</si>
  <si>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</si>
  <si>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</si>
  <si>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</si>
  <si>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</si>
  <si>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</si>
  <si>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</si>
  <si>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</si>
  <si>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</si>
  <si>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</si>
  <si>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</si>
  <si>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</si>
  <si>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</si>
  <si>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</si>
  <si>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</si>
  <si>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</si>
  <si>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</si>
  <si>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</si>
  <si>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</si>
  <si>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</si>
  <si>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</si>
  <si>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</si>
  <si>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</si>
  <si>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</si>
  <si>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</si>
  <si>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</si>
  <si>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</si>
  <si>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</si>
  <si>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</si>
  <si>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</si>
  <si>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</si>
  <si>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</si>
  <si>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</si>
  <si>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</si>
  <si>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</si>
  <si>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</si>
  <si>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</si>
  <si>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</si>
  <si>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</si>
  <si>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</si>
  <si>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</si>
  <si>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</si>
  <si>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</si>
  <si>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</si>
  <si>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</si>
  <si>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</si>
  <si>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</si>
  <si>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</si>
  <si>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</si>
  <si>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</si>
  <si>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</si>
  <si>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</si>
  <si>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</si>
  <si>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</si>
  <si>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</si>
  <si>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</si>
  <si>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</si>
  <si>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</si>
  <si>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</si>
  <si>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</si>
  <si>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</si>
  <si>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</si>
  <si>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</si>
  <si>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</si>
  <si>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</si>
  <si>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</si>
  <si>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</si>
  <si>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</si>
  <si>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</si>
  <si>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</si>
  <si>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</si>
  <si>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</si>
  <si>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</si>
  <si>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</si>
  <si>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</si>
  <si>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</si>
  <si>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</si>
  <si>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</si>
  <si>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</si>
  <si>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</si>
  <si>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</si>
  <si>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</si>
  <si>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</si>
  <si>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</si>
  <si>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</si>
  <si>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</si>
  <si>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</si>
  <si>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</si>
  <si>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</si>
  <si>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</si>
  <si>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</si>
  <si>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</si>
  <si>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</si>
  <si>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</si>
  <si>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</si>
  <si>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</si>
  <si>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</si>
  <si>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</si>
  <si>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</si>
  <si>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</si>
  <si>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</si>
  <si>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</si>
  <si>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</si>
  <si>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</si>
  <si>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</si>
  <si>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</si>
  <si>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</si>
  <si>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</si>
  <si>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</si>
  <si>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</si>
  <si>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</si>
  <si>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</si>
  <si>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</si>
  <si>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</si>
  <si>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</si>
  <si>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</si>
  <si>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</si>
  <si>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</si>
  <si>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</si>
  <si>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</si>
  <si>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</si>
  <si>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</si>
  <si>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</si>
  <si>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</si>
  <si>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</si>
  <si>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</si>
  <si>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</si>
  <si>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</si>
  <si>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</si>
  <si>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</si>
  <si>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</si>
  <si>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</si>
  <si>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</si>
  <si>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</si>
  <si>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</si>
  <si>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</si>
  <si>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</si>
  <si>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</si>
  <si>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</si>
  <si>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</si>
  <si>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</si>
  <si>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</si>
  <si>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</si>
  <si>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</si>
  <si>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</si>
  <si>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</si>
  <si>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</si>
  <si>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</si>
  <si>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</si>
  <si>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</si>
  <si>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</si>
  <si>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</si>
  <si>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</si>
  <si>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</si>
  <si>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</si>
  <si>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</si>
  <si>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</si>
  <si>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</si>
  <si>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</si>
  <si>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</si>
  <si>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</si>
  <si>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</si>
  <si>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</si>
  <si>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</si>
  <si>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</si>
  <si>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</si>
  <si>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</si>
  <si>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</si>
  <si>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</si>
  <si>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</si>
  <si>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</si>
  <si>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</si>
  <si>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</si>
  <si>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</si>
  <si>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</si>
  <si>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</si>
  <si>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</si>
  <si>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</si>
  <si>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</si>
  <si>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</si>
  <si>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</si>
  <si>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</si>
  <si>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</si>
  <si>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</si>
  <si>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</si>
  <si>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</si>
  <si>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</si>
  <si>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</si>
  <si>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</si>
  <si>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</si>
  <si>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</si>
  <si>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</si>
  <si>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</si>
  <si>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</si>
  <si>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</si>
  <si>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</si>
  <si>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</si>
  <si>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</si>
  <si>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</si>
  <si>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</si>
  <si>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</si>
  <si>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</si>
  <si>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</si>
  <si>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</si>
  <si>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</si>
  <si>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</si>
  <si>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</si>
  <si>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</si>
  <si>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</si>
  <si>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</si>
  <si>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</si>
  <si>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</si>
  <si>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</si>
  <si>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</si>
  <si>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</si>
  <si>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</si>
  <si>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</si>
  <si>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</si>
  <si>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</si>
  <si>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</si>
  <si>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</si>
  <si>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</si>
  <si>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</si>
  <si>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</si>
  <si>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</si>
  <si>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</si>
  <si>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</si>
  <si>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</si>
  <si>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</si>
  <si>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</si>
  <si>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</si>
  <si>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</si>
  <si>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</si>
  <si>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</si>
  <si>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</si>
  <si>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</si>
  <si>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</si>
  <si>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</si>
  <si>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</si>
  <si>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</si>
  <si>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</si>
  <si>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</si>
  <si>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</si>
  <si>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</si>
  <si>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</si>
  <si>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</si>
  <si>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</si>
  <si>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</si>
  <si>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</si>
  <si>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</si>
  <si>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</si>
  <si>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</si>
  <si>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</si>
  <si>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</si>
  <si>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</si>
  <si>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</si>
  <si>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</si>
  <si>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</si>
  <si>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</si>
  <si>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</si>
  <si>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</si>
  <si>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</si>
  <si>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</si>
  <si>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</si>
  <si>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</si>
  <si>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</si>
  <si>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</si>
  <si>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</si>
  <si>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</si>
  <si>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</si>
  <si>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</si>
  <si>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</si>
  <si>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</si>
  <si>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</si>
  <si>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</si>
  <si>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</si>
  <si>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</si>
  <si>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</si>
  <si>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</si>
  <si>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</si>
  <si>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</si>
  <si>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</si>
  <si>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</si>
  <si>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</si>
  <si>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</si>
  <si>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</si>
  <si>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</si>
  <si>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</si>
  <si>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</si>
  <si>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</si>
  <si>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</si>
  <si>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</si>
  <si>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</si>
  <si>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</si>
  <si>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</si>
  <si>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</si>
  <si>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</si>
  <si>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</si>
  <si>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</si>
  <si>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</si>
  <si>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</si>
  <si>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</si>
  <si>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</si>
  <si>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</si>
  <si>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</si>
  <si>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</si>
  <si>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</si>
  <si>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</si>
  <si>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</si>
  <si>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</si>
  <si>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</si>
  <si>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</si>
  <si>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</si>
  <si>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</si>
  <si>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</si>
  <si>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</si>
  <si>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</si>
  <si>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</si>
  <si>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</si>
  <si>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</si>
  <si>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</si>
  <si>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</si>
  <si>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</si>
  <si>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</si>
  <si>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</si>
  <si>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</si>
  <si>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</si>
  <si>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</si>
  <si>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</si>
  <si>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</si>
  <si>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</si>
  <si>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</si>
  <si>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</si>
  <si>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</si>
  <si>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</si>
  <si>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</si>
  <si>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</si>
  <si>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</si>
  <si>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</si>
  <si>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</si>
  <si>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</si>
  <si>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</si>
  <si>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</si>
  <si>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</si>
  <si>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</si>
  <si>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</si>
  <si>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</si>
  <si>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</si>
  <si>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</si>
  <si>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</si>
  <si>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</si>
  <si>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</si>
  <si>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</si>
  <si>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</si>
  <si>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</si>
  <si>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</si>
  <si>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</si>
  <si>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</si>
  <si>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</si>
  <si>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</si>
  <si>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</si>
  <si>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</si>
  <si>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</si>
  <si>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</si>
  <si>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</si>
  <si>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</si>
  <si>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</si>
  <si>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</si>
  <si>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</si>
  <si>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</si>
  <si>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</si>
  <si>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</si>
  <si>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</si>
  <si>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</si>
  <si>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</si>
  <si>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</si>
  <si>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</si>
  <si>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</si>
  <si>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</si>
  <si>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</si>
  <si>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</si>
  <si>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</si>
  <si>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</si>
  <si>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</si>
  <si>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</si>
  <si>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</si>
  <si>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</si>
  <si>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</si>
  <si>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</si>
  <si>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</si>
  <si>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</si>
  <si>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</si>
  <si>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</si>
  <si>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</si>
  <si>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</si>
  <si>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</si>
  <si>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</si>
  <si>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</si>
  <si>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</si>
  <si>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</si>
  <si>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</si>
  <si>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</si>
  <si>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</si>
  <si>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</si>
  <si>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</si>
  <si>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</si>
  <si>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</si>
  <si>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</si>
  <si>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</si>
  <si>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</si>
  <si>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</si>
  <si>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</si>
  <si>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</si>
  <si>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</si>
  <si>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</si>
  <si>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</si>
  <si>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</si>
  <si>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</si>
  <si>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</si>
  <si>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</si>
  <si>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</si>
  <si>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</si>
  <si>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</si>
  <si>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</si>
  <si>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</si>
  <si>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</si>
  <si>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</si>
  <si>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</si>
  <si>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</si>
  <si>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</si>
  <si>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</si>
  <si>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</si>
  <si>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</si>
  <si>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</si>
  <si>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</si>
  <si>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</si>
  <si>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</si>
  <si>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</si>
  <si>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</si>
  <si>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</si>
  <si>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</si>
  <si>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</si>
  <si>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</si>
  <si>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</si>
  <si>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</si>
  <si>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</si>
  <si>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</si>
  <si>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</si>
  <si>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</si>
  <si>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</si>
  <si>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</si>
  <si>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</si>
  <si>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</si>
  <si>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</si>
  <si>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</si>
  <si>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</si>
  <si>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</si>
  <si>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</si>
  <si>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</si>
  <si>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</si>
  <si>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</si>
  <si>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</si>
  <si>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</si>
  <si>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</si>
  <si>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</si>
  <si>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</si>
  <si>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</si>
  <si>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</si>
  <si>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</si>
  <si>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</si>
  <si>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</si>
  <si>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</si>
  <si>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</si>
  <si>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</si>
  <si>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</si>
  <si>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</si>
  <si>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</si>
  <si>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</si>
  <si>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</si>
  <si>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</si>
  <si>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</si>
  <si>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</si>
  <si>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</si>
  <si>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</si>
  <si>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</si>
  <si>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</si>
  <si>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</si>
  <si>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</si>
  <si>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</si>
  <si>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</si>
  <si>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</si>
  <si>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</si>
  <si>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</si>
  <si>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</si>
  <si>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</si>
  <si>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</si>
  <si>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</si>
  <si>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</si>
  <si>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</si>
  <si>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</si>
  <si>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</si>
  <si>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</si>
  <si>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</si>
  <si>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</si>
  <si>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</si>
  <si>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</si>
  <si>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</si>
  <si>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</si>
  <si>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</si>
  <si>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</si>
  <si>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</si>
  <si>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</si>
  <si>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</si>
  <si>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</si>
  <si>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</si>
  <si>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</si>
  <si>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</si>
  <si>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</si>
  <si>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</si>
  <si>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</si>
  <si>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</si>
  <si>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</si>
  <si>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</si>
  <si>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</si>
  <si>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</si>
  <si>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</si>
  <si>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</si>
  <si>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</si>
  <si>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</si>
  <si>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</si>
  <si>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</si>
  <si>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</si>
  <si>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</si>
  <si>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</si>
  <si>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</si>
  <si>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</si>
  <si>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</si>
  <si>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</si>
  <si>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</si>
  <si>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</si>
  <si>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</si>
  <si>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</si>
  <si>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</si>
  <si>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</si>
  <si>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</si>
  <si>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</si>
  <si>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</si>
  <si>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</si>
  <si>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</si>
  <si>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</si>
  <si>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</si>
  <si>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</si>
  <si>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</si>
  <si>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</si>
  <si>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</si>
  <si>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</si>
  <si>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</si>
  <si>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</si>
  <si>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</si>
  <si>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</si>
  <si>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</si>
  <si>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</si>
  <si>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</si>
  <si>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</si>
  <si>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</si>
  <si>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</si>
  <si>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</si>
  <si>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</si>
  <si>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</si>
  <si>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</si>
  <si>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</si>
  <si>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</si>
  <si>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</si>
  <si>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</si>
  <si>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</si>
  <si>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</si>
  <si>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</si>
  <si>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</si>
  <si>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</si>
  <si>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</si>
  <si>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</si>
  <si>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</si>
  <si>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</si>
  <si>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</si>
  <si>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</si>
  <si>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</si>
  <si>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</si>
  <si>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</si>
  <si>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</si>
  <si>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</si>
  <si>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</si>
  <si>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</si>
  <si>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</si>
  <si>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</si>
  <si>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</si>
  <si>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</si>
  <si>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</si>
  <si>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</si>
  <si>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</si>
  <si>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</si>
  <si>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</si>
  <si>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</si>
  <si>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</si>
  <si>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</si>
  <si>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</si>
  <si>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</si>
  <si>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</si>
  <si>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</si>
  <si>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</si>
  <si>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</si>
  <si>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</si>
  <si>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</si>
  <si>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</si>
  <si>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</si>
  <si>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</si>
  <si>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</si>
  <si>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</si>
  <si>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</si>
  <si>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</si>
  <si>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</si>
  <si>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</si>
  <si>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</si>
  <si>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</si>
  <si>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</si>
  <si>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</si>
  <si>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</si>
  <si>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</si>
  <si>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</si>
  <si>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</si>
  <si>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</si>
  <si>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</si>
  <si>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</si>
  <si>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</si>
  <si>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</si>
  <si>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</si>
  <si>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</si>
  <si>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</si>
  <si>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</si>
  <si>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</si>
  <si>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</si>
  <si>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</si>
  <si>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</si>
  <si>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</si>
  <si>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</si>
  <si>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</si>
  <si>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</si>
  <si>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</si>
  <si>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</si>
  <si>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</si>
  <si>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</si>
  <si>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</si>
  <si>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</si>
  <si>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</si>
  <si>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</si>
  <si>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</si>
  <si>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</si>
  <si>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</si>
  <si>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</si>
  <si>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</si>
  <si>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</si>
  <si>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</si>
  <si>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</si>
  <si>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</si>
  <si>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</si>
  <si>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</si>
  <si>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</si>
  <si>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</si>
  <si>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</si>
  <si>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</si>
  <si>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</si>
  <si>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</si>
  <si>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</si>
  <si>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</si>
  <si>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</si>
  <si>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</si>
  <si>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</si>
  <si>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</si>
  <si>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</si>
  <si>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</si>
  <si>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</si>
  <si>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</si>
  <si>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</si>
  <si>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</si>
  <si>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</si>
  <si>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</si>
  <si>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</si>
  <si>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</si>
  <si>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</si>
  <si>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</si>
  <si>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</si>
  <si>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</si>
  <si>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</si>
  <si>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</si>
  <si>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</si>
  <si>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</si>
  <si>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</si>
  <si>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</si>
  <si>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</si>
  <si>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</si>
  <si>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</si>
  <si>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</si>
  <si>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</si>
  <si>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</si>
  <si>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</si>
  <si>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</si>
  <si>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</si>
  <si>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</si>
  <si>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</si>
  <si>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</si>
  <si>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</si>
  <si>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</si>
  <si>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</si>
  <si>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</si>
  <si>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</si>
  <si>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</si>
  <si>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</si>
  <si>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</si>
  <si>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</si>
  <si>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</si>
  <si>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</si>
  <si>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</si>
  <si>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</si>
  <si>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</si>
  <si>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</si>
  <si>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</si>
  <si>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</si>
  <si>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</si>
  <si>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</si>
  <si>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</si>
  <si>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</si>
  <si>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</si>
  <si>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</si>
  <si>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</si>
  <si>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</si>
  <si>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</si>
  <si>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</si>
  <si>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</si>
  <si>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</si>
  <si>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</si>
  <si>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</si>
  <si>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</si>
  <si>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</si>
  <si>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</si>
  <si>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</si>
  <si>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</si>
  <si>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</si>
  <si>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</si>
  <si>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</si>
  <si>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</si>
  <si>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</si>
  <si>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</si>
  <si>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</si>
  <si>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</si>
  <si>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</si>
  <si>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</si>
  <si>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</si>
  <si>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</si>
  <si>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</si>
  <si>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</si>
  <si>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</si>
  <si>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</si>
  <si>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</si>
  <si>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</si>
  <si>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</si>
  <si>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</si>
  <si>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</si>
  <si>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</si>
  <si>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</si>
  <si>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</si>
  <si>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</si>
  <si>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</si>
  <si>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</si>
  <si>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</si>
  <si>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</si>
  <si>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</si>
  <si>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</si>
  <si>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</si>
  <si>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</si>
  <si>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</si>
  <si>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</si>
  <si>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</si>
  <si>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</si>
  <si>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</si>
  <si>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</si>
  <si>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</si>
  <si>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</si>
  <si>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</si>
  <si>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</si>
  <si>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</si>
  <si>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</si>
  <si>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</si>
  <si>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</si>
  <si>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</si>
  <si>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</si>
  <si>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</si>
  <si>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</si>
  <si>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</si>
  <si>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</si>
  <si>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</si>
  <si>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</si>
  <si>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</si>
  <si>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</si>
  <si>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</si>
  <si>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</si>
  <si>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</si>
  <si>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</si>
  <si>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</si>
  <si>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</si>
  <si>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</si>
  <si>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</si>
  <si>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</si>
  <si>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</si>
  <si>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</si>
  <si>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</si>
  <si>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</si>
  <si>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</si>
  <si>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</si>
  <si>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</si>
  <si>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</si>
  <si>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</si>
  <si>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</si>
  <si>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</si>
  <si>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</si>
  <si>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</si>
  <si>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</si>
  <si>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</si>
  <si>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</si>
  <si>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</si>
  <si>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</si>
  <si>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</si>
  <si>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</si>
  <si>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</si>
  <si>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</si>
  <si>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</si>
  <si>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</si>
  <si>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</si>
  <si>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</si>
  <si>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</si>
  <si>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</si>
  <si>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</si>
  <si>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</si>
  <si>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</si>
  <si>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</si>
  <si>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</si>
  <si>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</si>
  <si>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</si>
  <si>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</si>
  <si>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</si>
  <si>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</si>
  <si>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</si>
  <si>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</si>
  <si>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</si>
  <si>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</si>
  <si>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</si>
  <si>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</si>
  <si>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</si>
  <si>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</si>
  <si>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</si>
  <si>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</si>
  <si>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</si>
  <si>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</si>
  <si>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</si>
  <si>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</si>
  <si>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</si>
  <si>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</si>
  <si>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</si>
  <si>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</si>
  <si>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</si>
  <si>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</si>
  <si>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</si>
  <si>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</si>
  <si>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</si>
  <si>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</si>
  <si>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</si>
  <si>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</si>
  <si>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</si>
  <si>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</si>
  <si>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</si>
  <si>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</si>
  <si>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</si>
  <si>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</si>
  <si>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</si>
  <si>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</si>
  <si>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</si>
  <si>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</si>
  <si>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</si>
  <si>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</si>
  <si>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</si>
  <si>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</si>
  <si>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</si>
  <si>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</si>
  <si>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</si>
  <si>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</si>
  <si>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</si>
  <si>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</si>
  <si>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</si>
  <si>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</si>
  <si>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</si>
  <si>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</si>
  <si>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</si>
  <si>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</si>
  <si>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</si>
  <si>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</si>
  <si>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</si>
  <si>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</si>
  <si>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</si>
  <si>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</si>
  <si>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</si>
  <si>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</si>
  <si>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</si>
  <si>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</si>
  <si>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</si>
  <si>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</si>
  <si>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</si>
  <si>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</si>
  <si>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</si>
  <si>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</si>
  <si>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</si>
  <si>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</si>
  <si>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</si>
  <si>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</si>
  <si>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</si>
  <si>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</si>
  <si>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</si>
  <si>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</si>
  <si>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</si>
  <si>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</si>
  <si>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</si>
  <si>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</si>
  <si>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</si>
  <si>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</si>
  <si>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</si>
  <si>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</si>
  <si>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</si>
  <si>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</si>
  <si>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</si>
  <si>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</si>
  <si>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</si>
  <si>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</si>
  <si>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</si>
  <si>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</si>
  <si>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</si>
  <si>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</si>
  <si>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</si>
  <si>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</si>
  <si>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</si>
  <si>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</si>
  <si>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</si>
  <si>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</si>
  <si>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</si>
  <si>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</si>
  <si>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</si>
  <si>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</si>
  <si>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</si>
  <si>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</si>
  <si>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</si>
  <si>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</si>
  <si>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</si>
  <si>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</si>
  <si>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</si>
  <si>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</si>
  <si>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</si>
  <si>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</si>
  <si>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</si>
  <si>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</si>
  <si>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</si>
  <si>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</si>
  <si>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</si>
  <si>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</si>
  <si>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</si>
  <si>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</si>
  <si>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</si>
  <si>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</si>
  <si>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</si>
  <si>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</si>
  <si>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</si>
  <si>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</si>
  <si>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</si>
  <si>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</si>
  <si>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</si>
  <si>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</si>
  <si>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</si>
  <si>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</si>
  <si>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</si>
  <si>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</si>
  <si>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</si>
  <si>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</si>
  <si>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</si>
  <si>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</si>
  <si>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</si>
  <si>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</si>
  <si>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</si>
  <si>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</si>
  <si>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</si>
  <si>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</si>
  <si>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</si>
  <si>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</si>
  <si>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</si>
  <si>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</si>
  <si>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</si>
  <si>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</si>
  <si>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</si>
  <si>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</si>
  <si>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</si>
  <si>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</si>
  <si>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</si>
  <si>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</si>
  <si>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</si>
  <si>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</si>
  <si>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</si>
  <si>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</si>
  <si>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</si>
  <si>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</si>
  <si>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</si>
  <si>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</si>
  <si>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</si>
  <si>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</si>
  <si>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</si>
  <si>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</si>
  <si>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</si>
  <si>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</si>
  <si>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</si>
  <si>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</si>
  <si>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</si>
  <si>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</si>
  <si>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</si>
  <si>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</si>
  <si>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</si>
  <si>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</si>
  <si>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</si>
  <si>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</si>
  <si>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</si>
  <si>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</si>
  <si>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</si>
  <si>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</si>
  <si>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</si>
  <si>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</si>
  <si>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</si>
  <si>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</si>
  <si>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</si>
  <si>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</si>
  <si>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</si>
  <si>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</si>
  <si>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</si>
  <si>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</si>
  <si>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</si>
  <si>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</si>
  <si>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</si>
  <si>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</si>
  <si>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</si>
  <si>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</si>
  <si>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</si>
  <si>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</si>
  <si>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</si>
  <si>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</si>
  <si>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</si>
  <si>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</si>
  <si>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</si>
  <si>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</si>
  <si>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</si>
  <si>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</si>
  <si>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</si>
  <si>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</si>
  <si>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</si>
  <si>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</si>
  <si>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</si>
  <si>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</si>
  <si>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</si>
  <si>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</si>
  <si>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</si>
  <si>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</si>
  <si>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</si>
  <si>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</si>
  <si>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</si>
  <si>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</si>
  <si>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</si>
  <si>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</si>
  <si>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</si>
  <si>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</si>
  <si>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</si>
  <si>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</si>
  <si>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</si>
  <si>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</si>
  <si>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</si>
  <si>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</si>
  <si>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</si>
  <si>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</si>
  <si>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</si>
  <si>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</si>
  <si>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</si>
  <si>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</si>
  <si>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</si>
  <si>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</si>
  <si>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</si>
  <si>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</si>
  <si>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</si>
  <si>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</si>
  <si>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</si>
  <si>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</si>
  <si>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</si>
  <si>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</si>
  <si>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</si>
  <si>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</si>
  <si>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</si>
  <si>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</si>
  <si>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</si>
  <si>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</si>
  <si>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</si>
  <si>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</si>
  <si>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</si>
  <si>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</si>
  <si>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</si>
  <si>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</si>
  <si>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</si>
  <si>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</si>
  <si>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</si>
  <si>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</si>
  <si>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</si>
  <si>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</si>
  <si>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</si>
  <si>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</si>
  <si>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</si>
  <si>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</si>
  <si>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</si>
  <si>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</si>
  <si>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</si>
  <si>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</si>
  <si>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</si>
  <si>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</si>
  <si>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</si>
  <si>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</si>
  <si>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</si>
  <si>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</si>
  <si>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</si>
  <si>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</si>
  <si>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</si>
  <si>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</si>
  <si>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</si>
  <si>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</si>
  <si>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</si>
  <si>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</si>
  <si>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</si>
  <si>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</si>
  <si>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</si>
  <si>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</si>
  <si>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</si>
  <si>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</si>
  <si>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</si>
  <si>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</si>
  <si>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</si>
  <si>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</si>
  <si>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</si>
  <si>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</si>
  <si>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</si>
  <si>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</si>
  <si>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</si>
  <si>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</si>
  <si>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</si>
  <si>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</si>
  <si>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</si>
  <si>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</si>
  <si>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</si>
  <si>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</si>
  <si>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</si>
  <si>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</si>
  <si>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</si>
  <si>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</si>
  <si>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</si>
  <si>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</si>
  <si>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</si>
  <si>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</si>
  <si>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</si>
  <si>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</si>
  <si>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</si>
  <si>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</si>
  <si>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</si>
  <si>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</si>
  <si>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</si>
  <si>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</si>
  <si>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</si>
  <si>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</si>
  <si>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</si>
  <si>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</si>
  <si>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</si>
  <si>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</si>
  <si>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</si>
  <si>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</si>
  <si>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</si>
  <si>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</si>
  <si>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</si>
  <si>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</si>
  <si>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</si>
  <si>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</si>
  <si>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</si>
  <si>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</si>
  <si>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</si>
  <si>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</si>
  <si>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</si>
  <si>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</si>
  <si>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</si>
  <si>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</si>
  <si>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</si>
  <si>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</si>
  <si>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</si>
  <si>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</si>
  <si>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</si>
  <si>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</si>
  <si>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</si>
  <si>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</si>
  <si>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</si>
  <si>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</si>
  <si>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</si>
  <si>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</si>
  <si>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</si>
  <si>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</si>
  <si>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</si>
  <si>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</si>
  <si>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</si>
  <si>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</si>
  <si>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</si>
  <si>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</si>
  <si>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</si>
  <si>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</si>
  <si>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</si>
  <si>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</si>
  <si>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</si>
  <si>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</si>
  <si>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</si>
  <si>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</si>
  <si>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</si>
  <si>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</si>
  <si>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</si>
  <si>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</si>
  <si>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</si>
  <si>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</si>
  <si>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</si>
  <si>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</si>
  <si>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</si>
  <si>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</si>
  <si>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</si>
  <si>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</si>
  <si>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</si>
  <si>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</si>
  <si>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</si>
  <si>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</si>
  <si>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</si>
  <si>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</si>
  <si>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</si>
  <si>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</si>
  <si>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</si>
  <si>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</si>
  <si>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</si>
  <si>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</si>
  <si>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</si>
  <si>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</si>
  <si>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</si>
  <si>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</si>
  <si>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</si>
  <si>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</si>
  <si>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</si>
  <si>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</si>
  <si>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</si>
  <si>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</si>
  <si>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</si>
  <si>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</si>
  <si>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</si>
  <si>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</si>
  <si>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</si>
  <si>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</si>
  <si>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</si>
  <si>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</si>
  <si>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</si>
  <si>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</si>
  <si>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</si>
  <si>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</si>
  <si>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</si>
  <si>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</si>
  <si>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</si>
  <si>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</si>
  <si>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</si>
  <si>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</si>
  <si>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</si>
  <si>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</si>
  <si>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</si>
  <si>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</si>
  <si>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</si>
  <si>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</si>
  <si>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</si>
  <si>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</si>
  <si>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</si>
  <si>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</si>
  <si>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</si>
  <si>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</si>
  <si>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</si>
  <si>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</si>
  <si>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</si>
  <si>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</si>
  <si>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</si>
  <si>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</si>
  <si>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</si>
  <si>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</si>
  <si>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</si>
  <si>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</si>
  <si>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</si>
  <si>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</si>
  <si>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</si>
  <si>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</si>
  <si>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</si>
  <si>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</si>
  <si>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</si>
  <si>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</si>
  <si>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</si>
  <si>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</si>
  <si>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</si>
  <si>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</si>
  <si>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</si>
  <si>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</si>
  <si>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</si>
  <si>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</si>
  <si>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</si>
  <si>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</si>
  <si>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</si>
  <si>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</si>
  <si>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</si>
  <si>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</si>
  <si>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</si>
  <si>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</si>
  <si>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</si>
  <si>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</si>
  <si>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</si>
  <si>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</si>
  <si>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</si>
  <si>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</si>
  <si>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</si>
  <si>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</si>
  <si>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</si>
  <si>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</si>
  <si>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</si>
  <si>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</si>
  <si>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</si>
  <si>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</si>
  <si>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</si>
  <si>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</si>
  <si>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</si>
  <si>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</si>
  <si>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</si>
  <si>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</si>
  <si>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</si>
  <si>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</si>
  <si>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</si>
  <si>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</si>
  <si>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</si>
  <si>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</si>
  <si>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</si>
  <si>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</si>
  <si>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</si>
  <si>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</si>
  <si>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</si>
  <si>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</si>
  <si>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</si>
  <si>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</si>
  <si>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</si>
  <si>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</si>
  <si>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</si>
  <si>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</si>
  <si>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</si>
  <si>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</si>
  <si>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</si>
  <si>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</si>
  <si>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</si>
  <si>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</si>
  <si>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</si>
  <si>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</si>
  <si>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</si>
  <si>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</si>
  <si>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</si>
  <si>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</si>
  <si>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</si>
  <si>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</si>
  <si>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</si>
  <si>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</si>
  <si>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</si>
  <si>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</si>
  <si>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</si>
  <si>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</si>
  <si>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</si>
  <si>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</si>
  <si>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</si>
  <si>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</si>
  <si>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</si>
  <si>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</si>
  <si>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</si>
  <si>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</si>
  <si>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</si>
  <si>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</si>
  <si>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</si>
  <si>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</si>
  <si>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</si>
  <si>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</si>
  <si>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</si>
  <si>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</si>
  <si>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</si>
  <si>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</si>
  <si>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</si>
  <si>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</si>
  <si>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</si>
  <si>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</si>
  <si>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</si>
  <si>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</si>
  <si>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</si>
  <si>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</si>
  <si>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</si>
  <si>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</si>
  <si>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</si>
  <si>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</si>
  <si>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</si>
  <si>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</si>
  <si>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</si>
  <si>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</si>
  <si>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</si>
  <si>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</si>
  <si>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</si>
  <si>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</si>
  <si>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</si>
  <si>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</si>
  <si>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</si>
  <si>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</si>
  <si>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</si>
  <si>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</si>
  <si>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</si>
  <si>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</si>
  <si>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</si>
  <si>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</si>
  <si>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</si>
  <si>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</si>
  <si>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</si>
  <si>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</si>
  <si>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</si>
  <si>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</si>
  <si>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</si>
  <si>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</si>
  <si>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</si>
  <si>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</si>
  <si>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</si>
  <si>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</si>
  <si>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</si>
  <si>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</si>
  <si>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</si>
  <si>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</si>
  <si>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</si>
  <si>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</si>
  <si>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</si>
  <si>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</si>
  <si>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</si>
  <si>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</si>
  <si>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</si>
  <si>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</si>
  <si>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</si>
  <si>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</si>
  <si>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</si>
  <si>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</si>
  <si>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</si>
  <si>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</si>
  <si>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</si>
  <si>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</si>
  <si>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</si>
  <si>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</si>
  <si>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</si>
  <si>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</si>
  <si>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</si>
  <si>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</si>
  <si>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</si>
  <si>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</si>
  <si>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</si>
  <si>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</si>
  <si>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</si>
  <si>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</si>
  <si>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</si>
  <si>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</si>
  <si>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</si>
  <si>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</si>
  <si>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</si>
  <si>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</si>
  <si>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</si>
  <si>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</si>
  <si>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</si>
  <si>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</si>
  <si>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</si>
  <si>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</si>
  <si>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</si>
  <si>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</si>
  <si>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</si>
  <si>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</si>
  <si>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</si>
  <si>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</si>
  <si>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</si>
  <si>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</si>
  <si>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</si>
  <si>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</si>
  <si>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</si>
  <si>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</si>
  <si>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</si>
  <si>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</si>
  <si>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</si>
  <si>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</si>
  <si>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</si>
  <si>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</si>
  <si>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</si>
  <si>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</si>
  <si>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</si>
  <si>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</si>
  <si>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</si>
  <si>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</si>
  <si>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</si>
  <si>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</si>
  <si>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</si>
  <si>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</si>
  <si>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</si>
  <si>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</si>
  <si>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</si>
  <si>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</si>
  <si>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</si>
  <si>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</si>
  <si>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</si>
  <si>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</si>
  <si>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</si>
  <si>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</si>
  <si>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</si>
  <si>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</si>
  <si>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</si>
  <si>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</si>
  <si>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</si>
  <si>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</si>
  <si>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</si>
  <si>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</si>
  <si>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</si>
  <si>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</si>
  <si>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</si>
  <si>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</si>
  <si>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</si>
  <si>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</si>
  <si>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</si>
  <si>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</si>
  <si>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</si>
  <si>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</si>
  <si>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</si>
  <si>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</si>
  <si>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</si>
  <si>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</si>
  <si>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</si>
  <si>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</si>
  <si>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</si>
  <si>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</si>
  <si>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</si>
  <si>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</si>
  <si>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</si>
  <si>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</si>
  <si>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</si>
  <si>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</si>
  <si>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</si>
  <si>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</si>
  <si>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</si>
  <si>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</si>
  <si>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</si>
  <si>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</si>
  <si>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</si>
  <si>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</si>
  <si>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</si>
  <si>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</si>
  <si>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</si>
  <si>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</si>
  <si>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</si>
  <si>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</si>
  <si>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</si>
  <si>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</si>
  <si>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</si>
  <si>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</si>
  <si>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</si>
  <si>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</si>
  <si>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</si>
  <si>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</si>
  <si>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</si>
  <si>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</si>
  <si>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</si>
  <si>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</si>
  <si>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</si>
  <si>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</si>
  <si>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</si>
  <si>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</si>
  <si>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</si>
  <si>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</si>
  <si>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</si>
  <si>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</si>
  <si>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</si>
  <si>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</si>
  <si>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</si>
  <si>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</si>
  <si>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</si>
  <si>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</si>
  <si>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</si>
  <si>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</si>
  <si>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</si>
  <si>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</si>
  <si>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</si>
  <si>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</si>
  <si>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</si>
  <si>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</si>
  <si>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</si>
  <si>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</si>
  <si>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</si>
  <si>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</si>
  <si>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</si>
  <si>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</si>
  <si>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</si>
  <si>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</si>
  <si>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</si>
  <si>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</si>
  <si>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</si>
  <si>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</si>
  <si>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</si>
  <si>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</si>
  <si>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</si>
  <si>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</si>
  <si>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</si>
  <si>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</si>
  <si>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</si>
  <si>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</si>
  <si>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</si>
  <si>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</si>
  <si>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</si>
  <si>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</si>
  <si>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</si>
  <si>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</si>
  <si>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</si>
  <si>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</si>
  <si>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</si>
  <si>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</si>
  <si>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</si>
  <si>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</si>
  <si>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</si>
  <si>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</si>
  <si>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</si>
  <si>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</si>
  <si>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</si>
  <si>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</si>
  <si>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</si>
  <si>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</si>
  <si>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</si>
  <si>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</si>
  <si>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</si>
  <si>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</si>
  <si>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</si>
  <si>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</si>
  <si>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</si>
  <si>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</si>
  <si>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</si>
  <si>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</si>
  <si>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</si>
  <si>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</si>
  <si>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</si>
  <si>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</si>
  <si>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</si>
  <si>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</si>
  <si>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</si>
  <si>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</si>
  <si>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</si>
  <si>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</si>
  <si>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</si>
  <si>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</si>
  <si>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</si>
  <si>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</si>
  <si>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</si>
  <si>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</si>
  <si>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</si>
  <si>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</si>
  <si>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</si>
  <si>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</si>
  <si>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</si>
  <si>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</si>
  <si>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</si>
  <si>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</si>
  <si>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</si>
  <si>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</si>
  <si>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</si>
  <si>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</si>
  <si>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</si>
  <si>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</si>
  <si>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</si>
  <si>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</si>
  <si>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</si>
  <si>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</si>
  <si>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</si>
  <si>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</si>
  <si>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</si>
  <si>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</si>
  <si>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</si>
  <si>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</si>
  <si>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</si>
  <si>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</si>
  <si>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</si>
  <si>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</si>
  <si>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</si>
  <si>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</si>
  <si>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</si>
  <si>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</si>
  <si>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</si>
  <si>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</si>
  <si>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</si>
  <si>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</si>
  <si>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</si>
  <si>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</si>
  <si>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</si>
  <si>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</si>
  <si>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</si>
  <si>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</si>
  <si>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</si>
  <si>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</si>
  <si>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</si>
  <si>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</si>
  <si>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</si>
  <si>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</si>
  <si>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</si>
  <si>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</si>
  <si>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</si>
  <si>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</si>
  <si>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</si>
  <si>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</si>
  <si>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</si>
  <si>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</si>
  <si>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</si>
  <si>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</si>
  <si>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</si>
  <si>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</si>
  <si>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</si>
  <si>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</si>
  <si>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</si>
  <si>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</si>
  <si>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</si>
  <si>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</si>
  <si>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</si>
  <si>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</si>
  <si>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</si>
  <si>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</si>
  <si>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</si>
  <si>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</si>
  <si>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</si>
  <si>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</si>
  <si>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</si>
  <si>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</si>
  <si>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</si>
  <si>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</si>
  <si>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</si>
  <si>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</si>
  <si>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</si>
  <si>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</si>
  <si>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</si>
  <si>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</si>
  <si>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</si>
  <si>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</si>
  <si>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</si>
  <si>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</si>
  <si>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</si>
  <si>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</si>
  <si>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</si>
  <si>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</si>
  <si>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</si>
  <si>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</si>
  <si>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</si>
  <si>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</si>
  <si>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</si>
  <si>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</si>
  <si>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</si>
  <si>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</si>
  <si>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</si>
  <si>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</si>
  <si>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</si>
  <si>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</si>
  <si>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</si>
  <si>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</si>
  <si>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</si>
  <si>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</si>
  <si>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</si>
  <si>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</si>
  <si>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</si>
  <si>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</si>
  <si>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</si>
  <si>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</si>
  <si>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</si>
  <si>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</si>
  <si>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</si>
  <si>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</si>
  <si>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</si>
  <si>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</si>
  <si>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</si>
  <si>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</si>
  <si>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</si>
  <si>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</si>
  <si>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</si>
  <si>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</si>
  <si>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</si>
  <si>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</si>
  <si>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</si>
  <si>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</si>
  <si>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</si>
  <si>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</si>
  <si>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</si>
  <si>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</si>
  <si>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</si>
  <si>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</si>
  <si>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</si>
  <si>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</si>
  <si>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</si>
  <si>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</si>
  <si>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</si>
  <si>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</si>
  <si>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</si>
  <si>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</si>
  <si>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</si>
  <si>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</si>
  <si>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</si>
  <si>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</si>
  <si>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</si>
  <si>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</si>
  <si>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</si>
  <si>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</si>
  <si>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</si>
  <si>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</si>
  <si>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</si>
  <si>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</si>
  <si>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</si>
  <si>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</si>
  <si>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</si>
  <si>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</si>
  <si>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</si>
  <si>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</si>
  <si>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</si>
  <si>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</si>
  <si>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</si>
  <si>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</si>
  <si>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</si>
  <si>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</si>
  <si>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</si>
  <si>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</si>
  <si>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</si>
  <si>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</si>
  <si>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</si>
  <si>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</si>
  <si>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</si>
  <si>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</si>
  <si>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</si>
  <si>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</si>
  <si>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</si>
  <si>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</si>
  <si>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</si>
  <si>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</si>
  <si>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</si>
  <si>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</si>
  <si>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</si>
  <si>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</si>
  <si>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</si>
  <si>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</si>
  <si>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</si>
  <si>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</si>
  <si>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</si>
  <si>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</si>
  <si>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</si>
  <si>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</si>
  <si>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</si>
  <si>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</si>
  <si>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</si>
  <si>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</si>
  <si>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</si>
  <si>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</si>
  <si>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</si>
  <si>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</si>
  <si>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</si>
  <si>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</si>
  <si>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</si>
  <si>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</si>
  <si>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</si>
  <si>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</si>
  <si>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</si>
  <si>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</si>
  <si>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</si>
  <si>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</si>
  <si>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</si>
  <si>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</si>
  <si>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</si>
  <si>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</si>
  <si>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</si>
  <si>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</si>
  <si>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</si>
  <si>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</si>
  <si>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</si>
  <si>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</si>
  <si>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</si>
  <si>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</si>
  <si>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</si>
  <si>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</si>
  <si>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</si>
  <si>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</si>
  <si>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</si>
  <si>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</si>
  <si>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</si>
  <si>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</si>
  <si>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</si>
  <si>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</si>
  <si>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</si>
  <si>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</si>
  <si>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</si>
  <si>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</si>
  <si>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</si>
  <si>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</si>
  <si>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</si>
  <si>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</si>
  <si>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</si>
  <si>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</si>
  <si>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</si>
  <si>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</si>
  <si>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</si>
  <si>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</si>
  <si>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</si>
  <si>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</si>
  <si>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</si>
  <si>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</si>
  <si>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</si>
  <si>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</si>
  <si>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</si>
  <si>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</si>
  <si>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</si>
  <si>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</si>
  <si>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</si>
  <si>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</si>
  <si>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</si>
  <si>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</si>
  <si>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</si>
  <si>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</si>
  <si>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</si>
  <si>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</si>
  <si>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</si>
  <si>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</si>
  <si>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</si>
  <si>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</si>
  <si>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</si>
  <si>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</si>
  <si>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</si>
  <si>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</si>
  <si>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</si>
  <si>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</si>
  <si>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</si>
  <si>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</si>
  <si>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</si>
  <si>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</si>
  <si>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</si>
  <si>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</si>
  <si>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</si>
  <si>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</si>
  <si>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</si>
  <si>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</si>
  <si>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</si>
  <si>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</si>
  <si>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</si>
  <si>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</si>
  <si>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</si>
  <si>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</si>
  <si>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</si>
  <si>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</si>
  <si>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</si>
  <si>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</si>
  <si>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</si>
  <si>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</si>
  <si>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</si>
  <si>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</si>
  <si>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</si>
  <si>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</si>
  <si>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</si>
  <si>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</si>
  <si>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</si>
  <si>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</si>
  <si>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</si>
  <si>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</si>
  <si>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</si>
  <si>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</si>
  <si>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</si>
  <si>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</si>
  <si>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</si>
  <si>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</si>
  <si>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</si>
  <si>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</si>
  <si>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</si>
  <si>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</si>
  <si>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</si>
  <si>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</si>
  <si>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</si>
  <si>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</si>
  <si>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</si>
  <si>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</si>
  <si>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</si>
  <si>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</si>
  <si>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</si>
  <si>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</si>
  <si>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</si>
  <si>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</si>
  <si>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</si>
  <si>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</si>
  <si>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</si>
  <si>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</si>
  <si>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</si>
  <si>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</si>
  <si>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</si>
  <si>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</si>
  <si>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</si>
  <si>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</si>
  <si>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</si>
  <si>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</si>
  <si>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</si>
  <si>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</si>
  <si>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</si>
  <si>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</si>
  <si>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</si>
  <si>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</si>
  <si>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</si>
  <si>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</si>
  <si>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</si>
  <si>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</si>
  <si>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</si>
  <si>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</si>
  <si>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</si>
  <si>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</si>
  <si>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</si>
  <si>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</si>
  <si>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</si>
  <si>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</si>
  <si>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</si>
  <si>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</si>
  <si>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</si>
  <si>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</si>
  <si>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</si>
  <si>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</si>
  <si>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</si>
  <si>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</si>
  <si>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</si>
  <si>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</si>
  <si>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</si>
  <si>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</si>
  <si>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</si>
  <si>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</si>
  <si>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</si>
  <si>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</si>
  <si>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</si>
  <si>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</si>
  <si>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</si>
  <si>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</si>
  <si>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</si>
  <si>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</si>
  <si>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</si>
  <si>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</si>
  <si>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</si>
  <si>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</si>
  <si>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</si>
  <si>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</si>
  <si>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</si>
  <si>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</si>
  <si>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</si>
  <si>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</si>
  <si>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</si>
  <si>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</si>
  <si>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</si>
  <si>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</si>
  <si>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</si>
  <si>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</si>
  <si>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</si>
  <si>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</si>
  <si>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</si>
  <si>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</si>
  <si>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</si>
  <si>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</si>
  <si>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</si>
  <si>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</si>
  <si>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</si>
  <si>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</si>
  <si>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</si>
  <si>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</si>
  <si>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</si>
  <si>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</si>
  <si>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</si>
  <si>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</si>
  <si>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</si>
  <si>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</si>
  <si>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</si>
  <si>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</si>
  <si>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</si>
  <si>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</si>
  <si>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</si>
  <si>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</si>
  <si>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</si>
  <si>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</si>
  <si>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</si>
  <si>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</si>
  <si>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</si>
  <si>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</si>
  <si>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</si>
  <si>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</si>
  <si>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</si>
  <si>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</si>
  <si>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</si>
  <si>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</si>
  <si>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</si>
  <si>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</si>
  <si>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</si>
  <si>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</si>
  <si>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</si>
  <si>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</si>
  <si>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</si>
  <si>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</si>
  <si>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</si>
  <si>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</si>
  <si>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</si>
  <si>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</si>
  <si>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</si>
  <si>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</si>
  <si>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</si>
  <si>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</si>
  <si>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</si>
  <si>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</si>
  <si>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</si>
  <si>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</si>
  <si>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</si>
  <si>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</si>
  <si>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</si>
  <si>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</si>
  <si>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</si>
  <si>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</si>
  <si>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</si>
  <si>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</si>
  <si>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</si>
  <si>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</si>
  <si>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</si>
  <si>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</si>
  <si>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</si>
  <si>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</si>
  <si>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</si>
  <si>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</si>
  <si>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</si>
  <si>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</si>
  <si>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</si>
  <si>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</si>
  <si>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</si>
  <si>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</si>
  <si>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</si>
  <si>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</si>
  <si>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</si>
  <si>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</si>
  <si>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</si>
  <si>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</si>
  <si>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</si>
  <si>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</si>
  <si>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</si>
  <si>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</si>
  <si>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</si>
  <si>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</si>
  <si>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</si>
  <si>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</si>
  <si>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</si>
  <si>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</si>
  <si>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</si>
  <si>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</si>
  <si>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</si>
  <si>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</si>
  <si>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</si>
  <si>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</si>
  <si>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</si>
  <si>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</si>
  <si>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</si>
  <si>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</si>
  <si>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</si>
  <si>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</si>
  <si>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</si>
  <si>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</si>
  <si>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</si>
  <si>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</si>
  <si>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</si>
  <si>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</si>
  <si>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</si>
  <si>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</si>
  <si>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</si>
  <si>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</si>
  <si>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</si>
  <si>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</si>
  <si>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</si>
  <si>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</si>
  <si>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</si>
  <si>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</si>
  <si>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</si>
  <si>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</si>
  <si>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</si>
  <si>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</si>
  <si>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</si>
  <si>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</si>
  <si>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</si>
  <si>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</si>
  <si>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</si>
  <si>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</si>
  <si>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</si>
  <si>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</si>
  <si>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</si>
  <si>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</si>
  <si>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</si>
  <si>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</si>
  <si>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</si>
  <si>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</si>
  <si>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</si>
  <si>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</si>
  <si>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</si>
  <si>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</si>
  <si>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</si>
  <si>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</si>
  <si>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</si>
  <si>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</si>
  <si>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</si>
  <si>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</si>
  <si>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</si>
  <si>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</si>
  <si>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</si>
  <si>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</si>
  <si>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</si>
  <si>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</si>
  <si>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</si>
  <si>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</si>
  <si>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</si>
  <si>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</si>
  <si>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</si>
  <si>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</si>
  <si>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</si>
  <si>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</si>
  <si>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</si>
  <si>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</si>
  <si>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</si>
  <si>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</si>
  <si>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</si>
  <si>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</si>
  <si>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</si>
  <si>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</si>
  <si>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</si>
  <si>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</si>
  <si>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</si>
  <si>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</si>
  <si>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</si>
  <si>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</si>
  <si>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</si>
  <si>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</si>
  <si>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</si>
  <si>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</si>
  <si>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</si>
  <si>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</si>
  <si>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</si>
  <si>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</si>
  <si>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</si>
  <si>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</si>
  <si>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</si>
  <si>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</si>
  <si>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</si>
  <si>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</si>
  <si>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</si>
  <si>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</si>
  <si>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</si>
  <si>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</si>
  <si>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</si>
  <si>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</si>
  <si>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</si>
  <si>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</si>
  <si>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</si>
  <si>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</si>
  <si>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</si>
  <si>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</si>
  <si>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</si>
  <si>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</si>
  <si>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</si>
  <si>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</si>
  <si>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</si>
  <si>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</si>
  <si>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</si>
  <si>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</si>
  <si>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</si>
  <si>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</si>
  <si>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</si>
  <si>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</si>
  <si>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</si>
  <si>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</si>
  <si>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</si>
  <si>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</si>
  <si>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</si>
  <si>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</si>
  <si>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</si>
  <si>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</si>
  <si>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</si>
  <si>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</si>
  <si>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</si>
  <si>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</si>
  <si>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</si>
  <si>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</si>
  <si>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</si>
  <si>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</si>
  <si>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</si>
  <si>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</si>
  <si>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</si>
  <si>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</si>
  <si>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</si>
  <si>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</si>
  <si>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</si>
  <si>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</si>
  <si>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</si>
  <si>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</si>
  <si>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</si>
  <si>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</si>
  <si>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</si>
  <si>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</si>
  <si>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</si>
  <si>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</si>
  <si>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</si>
  <si>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</si>
  <si>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</si>
  <si>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</si>
  <si>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</si>
  <si>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</si>
  <si>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</si>
  <si>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</si>
  <si>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</si>
  <si>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</si>
  <si>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</si>
  <si>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</si>
  <si>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</si>
  <si>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</si>
  <si>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</si>
  <si>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</si>
  <si>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</si>
  <si>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</si>
  <si>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</si>
  <si>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</si>
  <si>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</si>
  <si>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</si>
  <si>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</si>
  <si>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</si>
  <si>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</si>
  <si>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</si>
  <si>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</si>
  <si>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</si>
  <si>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</si>
  <si>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</si>
  <si>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</si>
  <si>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</si>
  <si>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</si>
  <si>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</si>
  <si>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</si>
  <si>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</si>
  <si>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</si>
  <si>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</si>
  <si>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</si>
  <si>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</si>
  <si>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</si>
  <si>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</si>
  <si>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</si>
  <si>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</si>
  <si>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</si>
  <si>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</si>
  <si>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</si>
  <si>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</si>
  <si>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</si>
  <si>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</si>
  <si>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</si>
  <si>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</si>
  <si>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</si>
  <si>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</si>
  <si>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</si>
  <si>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</si>
  <si>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</si>
  <si>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</si>
  <si>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</si>
  <si>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</si>
  <si>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</si>
  <si>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</si>
  <si>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</si>
  <si>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</si>
  <si>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</si>
  <si>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</si>
  <si>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</si>
  <si>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</si>
  <si>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</si>
  <si>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</si>
  <si>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</si>
  <si>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</si>
  <si>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</si>
  <si>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</si>
  <si>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</si>
  <si>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</si>
  <si>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</si>
  <si>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</si>
  <si>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</si>
  <si>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</si>
  <si>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</si>
  <si>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</si>
  <si>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</si>
  <si>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</si>
  <si>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</si>
  <si>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</si>
  <si>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</si>
  <si>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</si>
  <si>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</si>
  <si>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</si>
  <si>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</si>
  <si>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</si>
  <si>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</si>
  <si>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</si>
  <si>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</si>
  <si>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</si>
  <si>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</si>
  <si>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</si>
  <si>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</si>
  <si>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</si>
  <si>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</si>
  <si>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</si>
  <si>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</si>
  <si>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</si>
  <si>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</si>
  <si>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</si>
  <si>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</si>
  <si>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</si>
  <si>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</si>
  <si>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</si>
  <si>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</si>
  <si>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</si>
  <si>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</si>
  <si>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</si>
  <si>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</si>
  <si>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</si>
  <si>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</si>
  <si>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</si>
  <si>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</si>
  <si>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</si>
  <si>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</si>
  <si>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</si>
  <si>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</si>
  <si>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</si>
  <si>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</si>
  <si>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</si>
  <si>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</si>
  <si>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</si>
  <si>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</si>
  <si>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</si>
  <si>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</si>
  <si>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</si>
  <si>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</si>
  <si>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</si>
  <si>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</si>
  <si>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</si>
  <si>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</si>
  <si>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</si>
  <si>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</si>
  <si>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</si>
  <si>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</si>
  <si>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</si>
  <si>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</si>
  <si>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</si>
  <si>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</si>
  <si>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</si>
  <si>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</si>
  <si>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</si>
  <si>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</si>
  <si>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</si>
  <si>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</si>
  <si>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</si>
  <si>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</si>
  <si>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</si>
  <si>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</si>
  <si>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</si>
  <si>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</si>
  <si>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</si>
  <si>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</si>
  <si>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</si>
  <si>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</si>
  <si>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</si>
  <si>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</si>
  <si>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</si>
  <si>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</si>
  <si>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</si>
  <si>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</si>
  <si>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</si>
  <si>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</si>
  <si>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</si>
  <si>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</si>
  <si>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</si>
  <si>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</si>
  <si>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</si>
  <si>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</si>
  <si>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</si>
  <si>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</si>
  <si>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</si>
  <si>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</si>
  <si>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</si>
  <si>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</si>
  <si>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</si>
  <si>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</si>
  <si>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</si>
  <si>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</si>
  <si>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</si>
  <si>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</si>
  <si>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</si>
  <si>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</si>
  <si>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</si>
  <si>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</si>
  <si>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</si>
  <si>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</si>
  <si>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</si>
  <si>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</si>
  <si>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</si>
  <si>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</si>
  <si>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</si>
  <si>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</si>
  <si>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</si>
  <si>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</si>
  <si>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</si>
  <si>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</si>
  <si>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</si>
  <si>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</si>
  <si>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</si>
  <si>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</si>
  <si>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</si>
  <si>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</si>
  <si>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</si>
  <si>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</si>
  <si>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</si>
  <si>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</si>
  <si>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</si>
  <si>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</si>
  <si>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</si>
  <si>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</si>
  <si>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</si>
  <si>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</si>
  <si>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</si>
  <si>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</si>
  <si>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</si>
  <si>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</si>
  <si>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</si>
  <si>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</si>
  <si>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</si>
  <si>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</si>
  <si>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</si>
  <si>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</si>
  <si>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</si>
  <si>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</si>
  <si>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</si>
  <si>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</si>
  <si>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</si>
  <si>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</si>
  <si>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</si>
  <si>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</si>
  <si>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</si>
  <si>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</si>
  <si>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</si>
  <si>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</si>
  <si>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</si>
  <si>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</si>
  <si>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</si>
  <si>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</si>
  <si>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</si>
  <si>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</si>
  <si>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</si>
  <si>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</si>
  <si>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</si>
  <si>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</si>
  <si>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</si>
  <si>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</si>
  <si>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</si>
  <si>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</si>
  <si>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</si>
  <si>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</si>
  <si>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</si>
  <si>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</si>
  <si>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</si>
  <si>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</si>
  <si>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</si>
  <si>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</si>
  <si>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</si>
  <si>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</si>
  <si>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</si>
  <si>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</si>
  <si>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</si>
  <si>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</si>
  <si>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</si>
  <si>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</si>
  <si>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</si>
  <si>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</si>
  <si>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</si>
  <si>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</si>
  <si>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</si>
  <si>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</si>
  <si>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</si>
  <si>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</si>
  <si>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</si>
  <si>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</si>
  <si>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</si>
  <si>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</si>
  <si>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</si>
  <si>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</si>
  <si>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</si>
  <si>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</si>
  <si>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</si>
  <si>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</si>
  <si>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</si>
  <si>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</si>
  <si>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</si>
  <si>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</si>
  <si>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</si>
  <si>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</si>
  <si>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</si>
  <si>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</si>
  <si>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</si>
  <si>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</si>
  <si>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</si>
  <si>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</si>
  <si>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</si>
  <si>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</si>
  <si>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</si>
  <si>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</si>
  <si>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</si>
  <si>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</si>
  <si>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</si>
  <si>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</si>
  <si>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</si>
  <si>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</si>
  <si>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</si>
  <si>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</si>
  <si>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</si>
  <si>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</si>
  <si>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</si>
  <si>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</si>
  <si>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</si>
  <si>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</si>
  <si>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</si>
  <si>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</si>
  <si>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</si>
  <si>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</si>
  <si>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</si>
  <si>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</si>
  <si>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</si>
  <si>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</si>
  <si>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</si>
  <si>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</si>
  <si>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</si>
  <si>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</si>
  <si>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</si>
  <si>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</si>
  <si>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</si>
  <si>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</si>
  <si>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</si>
  <si>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</si>
  <si>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</si>
  <si>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</si>
  <si>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</si>
  <si>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</si>
  <si>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</si>
  <si>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</si>
  <si>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</si>
  <si>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</si>
  <si>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</si>
  <si>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</si>
  <si>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</si>
  <si>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</si>
  <si>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</si>
  <si>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</si>
  <si>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</si>
  <si>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</si>
  <si>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</si>
  <si>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</si>
  <si>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</si>
  <si>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</si>
  <si>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</si>
  <si>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</si>
  <si>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</si>
  <si>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</si>
  <si>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</si>
  <si>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</si>
  <si>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</si>
  <si>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</si>
  <si>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</si>
  <si>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</si>
  <si>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</si>
  <si>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</si>
  <si>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</si>
  <si>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</si>
  <si>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</si>
  <si>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</si>
  <si>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</si>
  <si>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</si>
  <si>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</si>
  <si>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</si>
  <si>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</si>
  <si>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</si>
  <si>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</si>
  <si>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</si>
  <si>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</si>
  <si>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</si>
  <si>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</si>
  <si>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</si>
  <si>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</si>
  <si>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</si>
  <si>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</si>
  <si>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</si>
  <si>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</si>
  <si>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</si>
  <si>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</si>
  <si>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</si>
  <si>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</si>
  <si>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</si>
  <si>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</si>
  <si>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</si>
  <si>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</si>
  <si>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</si>
  <si>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</si>
  <si>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</si>
  <si>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</si>
  <si>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</si>
  <si>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</si>
  <si>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</si>
  <si>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</si>
  <si>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</si>
  <si>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</si>
  <si>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</si>
  <si>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</si>
  <si>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</si>
  <si>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</si>
  <si>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</si>
  <si>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</si>
  <si>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</si>
  <si>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</si>
  <si>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</si>
  <si>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</si>
  <si>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</si>
  <si>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</si>
  <si>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</si>
  <si>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</si>
  <si>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</si>
  <si>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</si>
  <si>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</si>
  <si>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</si>
  <si>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</si>
  <si>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</si>
  <si>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</si>
  <si>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</si>
  <si>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</si>
  <si>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</si>
  <si>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</si>
  <si>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</si>
  <si>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</si>
  <si>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</si>
  <si>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</si>
  <si>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</si>
  <si>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</si>
  <si>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</si>
  <si>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</si>
  <si>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</si>
  <si>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</si>
  <si>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</si>
  <si>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</si>
  <si>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</si>
  <si>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</si>
  <si>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</si>
  <si>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</si>
  <si>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</si>
  <si>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</si>
  <si>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</si>
  <si>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</si>
  <si>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</si>
  <si>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</si>
  <si>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</si>
  <si>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</si>
  <si>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</si>
  <si>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</si>
  <si>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</si>
  <si>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</si>
  <si>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</si>
  <si>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</si>
  <si>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</si>
  <si>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</si>
  <si>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</si>
  <si>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</si>
  <si>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</si>
  <si>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</si>
  <si>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</si>
  <si>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</si>
  <si>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</si>
  <si>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</si>
  <si>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</si>
  <si>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</si>
  <si>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</si>
  <si>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</si>
  <si>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</si>
  <si>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</si>
  <si>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</si>
  <si>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</si>
  <si>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</si>
  <si>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</si>
  <si>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</si>
  <si>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</si>
  <si>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</si>
  <si>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</si>
  <si>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</si>
  <si>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</si>
  <si>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</si>
  <si>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</si>
  <si>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</si>
  <si>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</si>
  <si>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</si>
  <si>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</si>
  <si>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</si>
  <si>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</si>
  <si>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</si>
  <si>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</si>
  <si>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</si>
  <si>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</si>
  <si>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</si>
  <si>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</si>
  <si>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</si>
  <si>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</si>
  <si>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</si>
  <si>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</si>
  <si>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</si>
  <si>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</si>
  <si>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</si>
  <si>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</si>
  <si>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</si>
  <si>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</si>
  <si>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</si>
  <si>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</si>
  <si>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</si>
  <si>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</si>
  <si>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</si>
  <si>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</si>
  <si>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</si>
  <si>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</si>
  <si>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</si>
  <si>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</si>
  <si>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</si>
  <si>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</si>
  <si>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</si>
  <si>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</si>
  <si>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</si>
  <si>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</si>
  <si>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</si>
  <si>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</si>
  <si>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</si>
  <si>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</si>
  <si>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</si>
  <si>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</si>
  <si>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</si>
  <si>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</si>
  <si>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</si>
  <si>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</si>
  <si>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</si>
  <si>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</si>
  <si>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</si>
  <si>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</si>
  <si>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</si>
  <si>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</si>
  <si>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</si>
  <si>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</si>
  <si>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</si>
  <si>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</si>
  <si>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</si>
  <si>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</si>
  <si>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</si>
  <si>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</si>
  <si>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</si>
  <si>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</si>
  <si>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</si>
  <si>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</si>
  <si>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</si>
  <si>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</si>
  <si>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</si>
  <si>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</si>
  <si>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</si>
  <si>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</si>
  <si>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</si>
  <si>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</si>
  <si>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</si>
  <si>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</si>
  <si>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</si>
  <si>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</si>
  <si>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</si>
  <si>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</si>
  <si>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</si>
  <si>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</si>
  <si>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</si>
  <si>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</si>
  <si>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</si>
  <si>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</si>
  <si>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</si>
  <si>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</si>
  <si>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</si>
  <si>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</si>
  <si>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</si>
  <si>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</si>
  <si>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</si>
  <si>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</si>
  <si>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</si>
  <si>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</si>
  <si>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</si>
  <si>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</si>
  <si>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</si>
  <si>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</si>
  <si>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</si>
  <si>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</si>
  <si>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</si>
  <si>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</si>
  <si>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</si>
  <si>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</si>
  <si>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</si>
  <si>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</si>
  <si>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</si>
  <si>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</si>
  <si>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</si>
  <si>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</si>
  <si>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</si>
  <si>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</si>
  <si>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</si>
  <si>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</si>
  <si>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</si>
  <si>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</si>
  <si>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</si>
  <si>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</si>
  <si>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</si>
  <si>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</si>
  <si>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</si>
  <si>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</si>
  <si>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</si>
  <si>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</si>
  <si>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</si>
  <si>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</si>
  <si>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</si>
  <si>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</si>
  <si>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</si>
  <si>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</si>
  <si>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</si>
  <si>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</si>
  <si>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</si>
  <si>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</si>
  <si>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</si>
  <si>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</si>
  <si>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</si>
  <si>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</si>
  <si>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</si>
  <si>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</si>
  <si>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</si>
  <si>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</si>
  <si>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</si>
  <si>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</si>
  <si>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</si>
  <si>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</si>
  <si>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</si>
  <si>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</si>
  <si>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</si>
  <si>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</si>
  <si>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</si>
  <si>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</si>
  <si>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</si>
  <si>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</si>
  <si>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</si>
  <si>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</si>
  <si>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</si>
  <si>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</si>
  <si>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</si>
  <si>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</si>
  <si>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</si>
  <si>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</si>
  <si>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</si>
  <si>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</si>
  <si>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</si>
  <si>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</si>
  <si>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</si>
  <si>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</si>
  <si>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</si>
  <si>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</si>
  <si>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</si>
  <si>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</si>
  <si>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</si>
  <si>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</si>
  <si>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</si>
  <si>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</si>
  <si>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</si>
  <si>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</si>
  <si>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</si>
  <si>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</si>
  <si>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</si>
  <si>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</si>
  <si>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</si>
  <si>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</si>
  <si>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</si>
  <si>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</si>
  <si>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</si>
  <si>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</si>
  <si>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</si>
  <si>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</si>
  <si>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</si>
  <si>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</si>
  <si>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</si>
  <si>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</si>
  <si>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</si>
  <si>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</si>
  <si>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</si>
  <si>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</si>
  <si>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</si>
  <si>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</si>
  <si>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</si>
  <si>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</si>
  <si>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</si>
  <si>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</si>
  <si>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</si>
  <si>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</si>
  <si>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</si>
  <si>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</si>
  <si>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</si>
  <si>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</si>
  <si>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</si>
  <si>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</si>
  <si>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</si>
  <si>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</si>
  <si>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</si>
  <si>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</si>
  <si>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</si>
  <si>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</si>
  <si>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</si>
  <si>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</si>
  <si>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</si>
  <si>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</si>
  <si>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</si>
  <si>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</si>
  <si>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</si>
  <si>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</si>
  <si>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</si>
  <si>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</si>
  <si>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</si>
  <si>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</si>
  <si>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</si>
  <si>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</si>
  <si>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</si>
  <si>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</si>
  <si>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</si>
  <si>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</si>
  <si>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</si>
  <si>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</si>
  <si>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</si>
  <si>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</si>
  <si>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</si>
  <si>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</si>
  <si>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</si>
  <si>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</si>
  <si>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</si>
  <si>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</si>
  <si>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</si>
  <si>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</si>
  <si>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</si>
  <si>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</si>
  <si>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</si>
  <si>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</si>
  <si>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</si>
  <si>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</si>
  <si>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</si>
  <si>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</si>
  <si>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</si>
  <si>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</si>
  <si>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</si>
  <si>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</si>
  <si>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</si>
  <si>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</si>
  <si>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</si>
  <si>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</si>
  <si>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</si>
  <si>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</si>
  <si>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</si>
  <si>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</si>
  <si>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</si>
  <si>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</si>
  <si>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</si>
  <si>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</si>
  <si>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</si>
  <si>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</si>
  <si>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</si>
  <si>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</si>
  <si>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</si>
  <si>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</si>
  <si>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</si>
  <si>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</si>
  <si>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</si>
  <si>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</si>
  <si>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</si>
  <si>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</si>
  <si>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</si>
  <si>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</si>
  <si>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</si>
  <si>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</si>
  <si>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</si>
  <si>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</si>
  <si>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</si>
  <si>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</si>
  <si>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</si>
  <si>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</si>
  <si>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</si>
  <si>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</si>
  <si>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</si>
  <si>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</si>
  <si>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</si>
  <si>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</si>
  <si>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</si>
  <si>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</si>
  <si>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</si>
  <si>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</si>
  <si>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</si>
  <si>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</si>
  <si>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</si>
  <si>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</si>
  <si>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</si>
  <si>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</si>
  <si>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</si>
  <si>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</si>
  <si>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</si>
  <si>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</si>
  <si>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</si>
  <si>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</si>
  <si>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</si>
  <si>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</si>
  <si>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</si>
  <si>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</si>
  <si>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</si>
  <si>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</si>
  <si>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</si>
  <si>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</si>
  <si>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</si>
  <si>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</si>
  <si>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</si>
  <si>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</si>
  <si>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</si>
  <si>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</si>
  <si>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</si>
  <si>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</si>
  <si>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</si>
  <si>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</si>
  <si>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</si>
  <si>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</si>
  <si>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</si>
  <si>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</si>
  <si>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</si>
  <si>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</si>
  <si>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</si>
  <si>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</si>
  <si>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</si>
  <si>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</si>
  <si>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</si>
  <si>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</si>
  <si>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</si>
  <si>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</si>
  <si>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</si>
  <si>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</si>
  <si>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</si>
  <si>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</si>
  <si>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</si>
  <si>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</si>
  <si>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</si>
  <si>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</si>
  <si>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</si>
  <si>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</si>
  <si>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</si>
  <si>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</si>
  <si>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</si>
  <si>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</si>
  <si>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</si>
  <si>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</si>
  <si>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</si>
  <si>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</si>
  <si>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</si>
  <si>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</si>
  <si>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</si>
  <si>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</si>
  <si>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</si>
  <si>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</si>
  <si>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</si>
  <si>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</si>
  <si>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</si>
  <si>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</si>
  <si>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</si>
  <si>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</si>
  <si>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</si>
  <si>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</si>
  <si>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</si>
  <si>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</si>
  <si>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</si>
  <si>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</si>
  <si>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</si>
  <si>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</si>
  <si>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</si>
  <si>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</si>
  <si>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</si>
  <si>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</si>
  <si>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</si>
  <si>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</si>
  <si>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</si>
  <si>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</si>
  <si>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</si>
  <si>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</si>
  <si>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</si>
  <si>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</si>
  <si>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</si>
  <si>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</si>
  <si>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</si>
  <si>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</si>
  <si>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</si>
  <si>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</si>
  <si>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</si>
  <si>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</si>
  <si>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</si>
  <si>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</si>
  <si>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</si>
  <si>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</si>
  <si>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</si>
  <si>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</si>
  <si>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</si>
  <si>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</si>
  <si>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</si>
  <si>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</si>
  <si>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</si>
  <si>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</si>
  <si>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</si>
  <si>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</si>
  <si>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</si>
  <si>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</si>
  <si>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</si>
  <si>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</si>
  <si>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</si>
  <si>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</si>
  <si>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</si>
  <si>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</si>
  <si>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</si>
  <si>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</si>
  <si>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</si>
  <si>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</si>
  <si>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</si>
  <si>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</si>
  <si>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</si>
  <si>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</si>
  <si>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</si>
  <si>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</si>
  <si>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</si>
  <si>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</si>
  <si>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</si>
  <si>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</si>
  <si>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</si>
  <si>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</si>
  <si>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</si>
  <si>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</si>
  <si>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</si>
  <si>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</si>
  <si>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</si>
  <si>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</si>
  <si>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</si>
  <si>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</si>
  <si>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</si>
  <si>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</si>
  <si>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</si>
  <si>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</si>
  <si>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</si>
  <si>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</si>
  <si>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</si>
  <si>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</si>
  <si>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</si>
  <si>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</si>
  <si>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</si>
  <si>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</si>
  <si>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</si>
  <si>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</si>
  <si>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</si>
  <si>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</si>
  <si>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</si>
  <si>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</si>
  <si>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</si>
  <si>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</si>
  <si>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</si>
  <si>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</si>
  <si>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</si>
  <si>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</si>
  <si>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</si>
  <si>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</si>
  <si>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</si>
  <si>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</si>
  <si>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</si>
  <si>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</si>
  <si>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</si>
  <si>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</si>
  <si>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</si>
  <si>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</si>
  <si>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</si>
  <si>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</si>
  <si>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</si>
  <si>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</si>
  <si>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</si>
  <si>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</si>
  <si>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</si>
  <si>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</si>
  <si>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</si>
  <si>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</si>
  <si>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</si>
  <si>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</si>
  <si>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</si>
  <si>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</si>
  <si>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</si>
  <si>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</si>
  <si>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</si>
  <si>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</si>
  <si>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</si>
  <si>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</si>
  <si>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</si>
  <si>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</si>
  <si>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</si>
  <si>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</si>
  <si>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</si>
  <si>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</si>
  <si>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</si>
  <si>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</si>
  <si>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</si>
  <si>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</si>
  <si>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</si>
  <si>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</si>
  <si>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</si>
  <si>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</si>
  <si>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</si>
  <si>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</si>
  <si>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</si>
  <si>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</si>
  <si>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</si>
  <si>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</si>
  <si>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</si>
  <si>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</si>
  <si>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</si>
  <si>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</si>
  <si>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</si>
  <si>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</si>
  <si>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</si>
  <si>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</si>
  <si>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</si>
  <si>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</si>
  <si>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</si>
  <si>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</si>
  <si>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</si>
  <si>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</si>
  <si>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</si>
  <si>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</si>
  <si>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</si>
  <si>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</si>
  <si>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</si>
  <si>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</si>
  <si>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</si>
  <si>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</si>
  <si>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</si>
  <si>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</si>
  <si>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</si>
  <si>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</si>
  <si>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</si>
  <si>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</si>
  <si>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</si>
  <si>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</si>
  <si>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</si>
  <si>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</si>
  <si>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</si>
  <si>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</si>
  <si>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</si>
  <si>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</si>
  <si>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</si>
  <si>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</si>
  <si>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</si>
  <si>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</si>
  <si>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</si>
  <si>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</si>
  <si>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</si>
  <si>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</si>
  <si>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</si>
  <si>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</si>
  <si>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</si>
  <si>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</si>
  <si>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</si>
  <si>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</si>
  <si>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</si>
  <si>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</si>
  <si>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</si>
  <si>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</si>
  <si>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</si>
  <si>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</si>
  <si>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</si>
  <si>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</si>
  <si>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</si>
  <si>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</si>
  <si>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</si>
  <si>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</si>
  <si>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</si>
  <si>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</si>
  <si>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</si>
  <si>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</si>
  <si>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</si>
  <si>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</si>
  <si>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</si>
  <si>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</si>
  <si>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</si>
  <si>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</si>
  <si>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</si>
  <si>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</si>
  <si>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</si>
  <si>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</si>
  <si>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</si>
  <si>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</si>
  <si>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</si>
  <si>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</si>
  <si>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</si>
  <si>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</si>
  <si>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</si>
  <si>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</si>
  <si>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</si>
  <si>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</si>
  <si>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</si>
  <si>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</si>
  <si>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</si>
  <si>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</si>
  <si>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</si>
  <si>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</si>
  <si>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</si>
  <si>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</si>
  <si>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</si>
  <si>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</si>
  <si>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</si>
  <si>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</si>
  <si>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</si>
  <si>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</si>
  <si>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</si>
  <si>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</si>
  <si>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</si>
  <si>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</si>
  <si>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</si>
  <si>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</si>
  <si>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</si>
  <si>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</si>
  <si>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</si>
  <si>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</si>
  <si>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</si>
  <si>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</si>
  <si>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</si>
  <si>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</si>
  <si>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</si>
  <si>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</si>
  <si>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</si>
  <si>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</si>
  <si>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</si>
  <si>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</si>
  <si>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</si>
  <si>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</si>
  <si>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</si>
  <si>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</si>
  <si>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</si>
  <si>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</si>
  <si>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</si>
  <si>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</si>
  <si>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</si>
  <si>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</si>
  <si>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</si>
  <si>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</si>
  <si>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</si>
  <si>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</si>
  <si>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</si>
  <si>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</si>
  <si>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</si>
  <si>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</si>
  <si>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</si>
  <si>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</si>
  <si>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</si>
  <si>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</si>
  <si>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</si>
  <si>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</si>
  <si>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</si>
  <si>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</si>
  <si>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</si>
  <si>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</si>
  <si>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</si>
  <si>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</si>
  <si>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</si>
  <si>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</si>
  <si>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</si>
  <si>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</si>
  <si>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</si>
  <si>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</si>
  <si>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</si>
  <si>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</si>
  <si>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</si>
  <si>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</si>
  <si>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</si>
  <si>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</si>
  <si>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</si>
  <si>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</si>
  <si>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</si>
  <si>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</si>
  <si>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</si>
  <si>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</si>
  <si>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</si>
  <si>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</si>
  <si>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</si>
  <si>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</si>
  <si>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</si>
  <si>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</si>
  <si>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</si>
  <si>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</si>
  <si>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</si>
  <si>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</si>
  <si>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</si>
  <si>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</si>
  <si>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</si>
  <si>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</si>
  <si>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</si>
  <si>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</si>
  <si>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</si>
  <si>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</si>
  <si>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</si>
  <si>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</si>
  <si>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</si>
  <si>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</si>
  <si>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</si>
  <si>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</si>
  <si>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</si>
  <si>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</si>
  <si>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</si>
  <si>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</si>
  <si>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</si>
  <si>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</si>
  <si>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</si>
  <si>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</si>
  <si>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</si>
  <si>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</si>
  <si>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</si>
  <si>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</si>
  <si>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</si>
  <si>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</si>
  <si>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</si>
  <si>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</si>
  <si>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</si>
  <si>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</si>
  <si>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</si>
  <si>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</si>
  <si>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</si>
  <si>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</si>
  <si>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</si>
  <si>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</si>
  <si>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</si>
  <si>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</si>
  <si>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</si>
  <si>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</si>
  <si>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</si>
  <si>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</si>
  <si>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</si>
  <si>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</si>
  <si>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</si>
  <si>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</si>
  <si>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</si>
  <si>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</si>
  <si>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</si>
  <si>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</si>
  <si>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</si>
  <si>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</si>
  <si>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</si>
  <si>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</si>
  <si>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</si>
  <si>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</si>
  <si>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</si>
  <si>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</si>
  <si>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</si>
  <si>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</si>
  <si>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</si>
  <si>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</si>
  <si>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</si>
  <si>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</si>
  <si>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</si>
  <si>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</si>
  <si>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</si>
  <si>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</si>
  <si>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</si>
  <si>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</si>
  <si>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</si>
  <si>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</si>
  <si>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</si>
  <si>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</si>
  <si>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</si>
  <si>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</si>
  <si>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</si>
  <si>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</si>
  <si>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</si>
  <si>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</si>
  <si>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</si>
  <si>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</si>
  <si>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</si>
  <si>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</si>
  <si>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</si>
  <si>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</si>
  <si>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</si>
  <si>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</si>
  <si>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</si>
  <si>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</si>
  <si>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</si>
  <si>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</si>
  <si>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</si>
  <si>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</si>
  <si>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</si>
  <si>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</si>
  <si>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</si>
  <si>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</si>
  <si>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</si>
  <si>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</si>
  <si>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</si>
  <si>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</si>
  <si>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</si>
  <si>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</si>
  <si>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</si>
  <si>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</si>
  <si>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</si>
  <si>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</si>
  <si>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</si>
  <si>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</si>
  <si>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</si>
  <si>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</si>
  <si>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</si>
  <si>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</si>
  <si>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</si>
  <si>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</si>
  <si>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</si>
  <si>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</si>
  <si>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</si>
  <si>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</si>
  <si>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</si>
  <si>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</si>
  <si>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</si>
  <si>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</si>
  <si>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</si>
  <si>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</si>
  <si>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</si>
  <si>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</si>
  <si>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</si>
  <si>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</si>
  <si>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</si>
  <si>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</si>
  <si>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</si>
  <si>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</si>
  <si>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</si>
  <si>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</si>
  <si>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</si>
  <si>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</si>
  <si>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</si>
  <si>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</si>
  <si>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</si>
  <si>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</si>
  <si>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</si>
  <si>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</si>
  <si>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</si>
  <si>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</si>
  <si>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</si>
  <si>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</si>
  <si>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</si>
  <si>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</si>
  <si>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</si>
  <si>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</si>
  <si>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</si>
  <si>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</si>
  <si>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</si>
  <si>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</si>
  <si>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</si>
  <si>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</si>
  <si>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</si>
  <si>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</si>
  <si>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</si>
  <si>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</si>
  <si>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</si>
  <si>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</si>
  <si>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</si>
  <si>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</si>
  <si>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</si>
  <si>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</si>
  <si>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</si>
  <si>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</si>
  <si>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</si>
  <si>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</si>
  <si>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</si>
  <si>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</si>
  <si>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</si>
  <si>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</si>
  <si>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</si>
  <si>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</si>
  <si>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</si>
  <si>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</si>
  <si>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</si>
  <si>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</si>
  <si>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</si>
  <si>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</si>
  <si>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</si>
  <si>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</si>
  <si>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</si>
  <si>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</si>
  <si>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</si>
  <si>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</si>
  <si>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</si>
  <si>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</si>
  <si>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</si>
  <si>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</si>
  <si>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</si>
  <si>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</si>
  <si>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</si>
  <si>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</si>
  <si>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</si>
  <si>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</si>
  <si>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</si>
  <si>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</si>
  <si>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</si>
  <si>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</si>
  <si>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</si>
  <si>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</si>
  <si>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</si>
  <si>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</si>
  <si>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</si>
  <si>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</si>
  <si>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</si>
  <si>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</si>
  <si>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</si>
  <si>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</si>
  <si>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</si>
  <si>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</si>
  <si>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</si>
  <si>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</si>
  <si>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</si>
  <si>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</si>
  <si>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</si>
  <si>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</si>
  <si>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</si>
  <si>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</si>
  <si>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</si>
  <si>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</si>
  <si>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</si>
  <si>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</si>
  <si>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</si>
  <si>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</si>
  <si>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</si>
  <si>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</si>
  <si>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</si>
  <si>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</si>
  <si>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</si>
  <si>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</si>
  <si>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</si>
  <si>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</si>
  <si>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</si>
  <si>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</si>
  <si>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</si>
  <si>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</si>
  <si>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</si>
  <si>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</si>
  <si>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</si>
  <si>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</si>
  <si>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</si>
  <si>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</si>
  <si>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</si>
  <si>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</si>
  <si>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</si>
  <si>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</si>
  <si>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</si>
  <si>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</si>
  <si>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</si>
  <si>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</si>
  <si>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</si>
  <si>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</si>
  <si>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</si>
  <si>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</si>
  <si>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</si>
  <si>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</si>
  <si>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</si>
  <si>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</si>
  <si>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</si>
  <si>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</si>
  <si>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</si>
  <si>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</si>
  <si>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</si>
  <si>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</si>
  <si>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</si>
  <si>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</si>
  <si>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</si>
  <si>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</si>
  <si>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</si>
  <si>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</si>
  <si>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</si>
  <si>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</si>
  <si>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</si>
  <si>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</si>
  <si>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</si>
  <si>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</si>
  <si>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</si>
  <si>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</si>
  <si>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</si>
  <si>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</si>
  <si>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</si>
  <si>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</si>
  <si>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</si>
  <si>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</si>
  <si>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</si>
  <si>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</si>
  <si>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</si>
  <si>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</si>
  <si>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</si>
  <si>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</si>
  <si>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</si>
  <si>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</si>
  <si>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</si>
  <si>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</si>
  <si>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</si>
  <si>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</si>
  <si>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</si>
  <si>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</si>
  <si>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</si>
  <si>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</si>
  <si>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</si>
  <si>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</si>
  <si>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</si>
  <si>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</si>
  <si>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</si>
  <si>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</si>
  <si>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</si>
  <si>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</si>
  <si>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</si>
  <si>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</si>
  <si>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</si>
  <si>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</si>
  <si>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</si>
  <si>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</si>
  <si>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</si>
  <si>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</si>
  <si>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</si>
  <si>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</si>
  <si>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</si>
  <si>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</si>
  <si>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</si>
  <si>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</si>
  <si>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</si>
  <si>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</si>
  <si>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</si>
  <si>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</si>
  <si>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</si>
  <si>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</si>
  <si>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</si>
  <si>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</si>
  <si>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</si>
  <si>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</si>
  <si>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</si>
  <si>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</si>
  <si>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</si>
  <si>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</si>
  <si>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</si>
  <si>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</si>
  <si>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</si>
  <si>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</si>
  <si>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</si>
  <si>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</si>
  <si>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</si>
  <si>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</si>
  <si>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</si>
  <si>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</si>
  <si>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</si>
  <si>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</si>
  <si>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</si>
  <si>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</si>
  <si>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</si>
  <si>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</si>
  <si>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</si>
  <si>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</si>
  <si>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</si>
  <si>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</si>
  <si>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</si>
  <si>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</si>
  <si>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</si>
  <si>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</si>
  <si>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</si>
  <si>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</si>
  <si>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</si>
  <si>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</si>
  <si>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</si>
  <si>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</si>
  <si>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</si>
  <si>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</si>
  <si>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</si>
  <si>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</si>
  <si>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</si>
  <si>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</si>
  <si>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</si>
  <si>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</si>
  <si>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</si>
  <si>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</si>
  <si>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</si>
  <si>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</si>
  <si>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</si>
  <si>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</si>
  <si>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</si>
  <si>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</si>
  <si>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</si>
  <si>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</si>
  <si>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</si>
  <si>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</si>
  <si>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</si>
  <si>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</si>
  <si>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</si>
  <si>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</si>
  <si>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</si>
  <si>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</si>
  <si>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</si>
  <si>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</si>
  <si>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</si>
  <si>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</si>
  <si>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</si>
  <si>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</si>
  <si>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</si>
  <si>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</si>
  <si>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</si>
  <si>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</si>
  <si>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</si>
  <si>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</si>
  <si>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</si>
  <si>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</si>
  <si>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</si>
  <si>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</si>
  <si>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</si>
  <si>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</si>
  <si>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</si>
  <si>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</si>
  <si>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</si>
  <si>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</si>
  <si>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</si>
  <si>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</si>
  <si>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</si>
  <si>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</si>
  <si>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</si>
  <si>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</si>
  <si>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</si>
  <si>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</si>
  <si>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</si>
  <si>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</si>
  <si>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</si>
  <si>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</si>
  <si>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</si>
  <si>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</si>
  <si>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</si>
  <si>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</si>
  <si>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</si>
  <si>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</si>
  <si>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</si>
  <si>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</si>
  <si>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</si>
  <si>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</si>
  <si>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</si>
  <si>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</si>
  <si>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</si>
  <si>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</si>
  <si>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</si>
  <si>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</si>
  <si>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</si>
  <si>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</si>
  <si>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</si>
  <si>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</si>
  <si>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</si>
  <si>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</si>
  <si>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</si>
  <si>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</si>
  <si>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</si>
  <si>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</si>
  <si>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</si>
  <si>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</si>
  <si>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</si>
  <si>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</si>
  <si>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</si>
  <si>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</si>
  <si>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</si>
  <si>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</si>
  <si>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</si>
  <si>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</si>
  <si>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</si>
  <si>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</si>
  <si>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</si>
  <si>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</si>
  <si>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</si>
  <si>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</si>
  <si>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</si>
  <si>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</si>
  <si>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</si>
  <si>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</si>
  <si>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</si>
  <si>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</si>
  <si>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</si>
  <si>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</si>
  <si>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</si>
  <si>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</si>
  <si>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</si>
  <si>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</si>
  <si>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</si>
  <si>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</si>
  <si>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</si>
  <si>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</si>
  <si>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</si>
  <si>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</si>
  <si>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</si>
  <si>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</si>
  <si>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</si>
  <si>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</si>
  <si>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</si>
  <si>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</si>
  <si>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</si>
  <si>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</si>
  <si>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</si>
  <si>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</si>
  <si>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</si>
  <si>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</si>
  <si>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</si>
  <si>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</si>
  <si>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</si>
  <si>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</si>
  <si>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</si>
  <si>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</si>
  <si>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</si>
  <si>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</si>
  <si>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</si>
  <si>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</si>
  <si>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</si>
  <si>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</si>
  <si>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</si>
  <si>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</si>
  <si>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</si>
  <si>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</si>
  <si>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</si>
  <si>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</si>
  <si>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</si>
  <si>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</si>
  <si>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</si>
  <si>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</si>
  <si>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</si>
  <si>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</si>
  <si>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</si>
  <si>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</si>
  <si>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</si>
  <si>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</si>
  <si>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</si>
  <si>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</si>
  <si>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</si>
  <si>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</si>
  <si>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</si>
  <si>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</si>
  <si>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</si>
  <si>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</si>
  <si>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</si>
  <si>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</si>
  <si>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</si>
  <si>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</si>
  <si>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</si>
  <si>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</si>
  <si>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</si>
  <si>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</si>
  <si>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</si>
  <si>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</si>
  <si>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</si>
  <si>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</si>
  <si>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</si>
  <si>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</si>
  <si>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</si>
  <si>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</si>
  <si>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</si>
  <si>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</si>
  <si>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</si>
  <si>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</si>
  <si>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</si>
  <si>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</si>
  <si>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</si>
  <si>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</si>
  <si>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</si>
  <si>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</si>
  <si>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</si>
  <si>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</si>
  <si>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</si>
  <si>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</si>
  <si>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</si>
  <si>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</si>
  <si>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</si>
  <si>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</si>
  <si>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</si>
  <si>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</si>
  <si>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</si>
  <si>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</si>
  <si>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</si>
  <si>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</si>
  <si>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</si>
  <si>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</si>
  <si>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</si>
  <si>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</si>
  <si>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</si>
  <si>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</si>
  <si>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</si>
  <si>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</si>
  <si>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</si>
  <si>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</si>
  <si>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</si>
  <si>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</si>
  <si>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</si>
  <si>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</si>
  <si>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</si>
  <si>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</si>
  <si>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</si>
  <si>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</si>
  <si>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</si>
  <si>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</si>
  <si>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</si>
  <si>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</si>
  <si>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</si>
  <si>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</si>
  <si>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</si>
  <si>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</si>
  <si>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</si>
  <si>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</si>
  <si>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</si>
  <si>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</si>
  <si>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</si>
  <si>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</si>
  <si>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</si>
  <si>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</si>
  <si>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</si>
  <si>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</si>
  <si>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</si>
  <si>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</si>
  <si>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</si>
  <si>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</si>
  <si>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</si>
  <si>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</si>
  <si>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</si>
  <si>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</si>
  <si>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</si>
  <si>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</si>
  <si>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</si>
  <si>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</si>
  <si>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</si>
  <si>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</si>
  <si>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</si>
  <si>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</si>
  <si>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</si>
  <si>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</si>
  <si>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</si>
  <si>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</si>
  <si>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</si>
  <si>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</si>
  <si>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</si>
  <si>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</si>
  <si>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</si>
  <si>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</si>
  <si>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</si>
  <si>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</si>
  <si>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</si>
  <si>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</si>
  <si>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</si>
  <si>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</si>
  <si>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</si>
  <si>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</si>
  <si>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</si>
  <si>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</si>
  <si>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</si>
  <si>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</si>
  <si>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</si>
  <si>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</si>
  <si>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</si>
  <si>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</si>
  <si>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</si>
  <si>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</si>
  <si>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</si>
  <si>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</si>
  <si>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</si>
  <si>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</si>
  <si>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</si>
  <si>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</si>
  <si>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</si>
  <si>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</si>
  <si>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</si>
  <si>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</si>
  <si>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</si>
  <si>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</si>
  <si>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</si>
  <si>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</si>
  <si>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</si>
  <si>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</si>
  <si>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</si>
  <si>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</si>
  <si>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</si>
  <si>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</si>
  <si>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</si>
  <si>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</si>
  <si>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</si>
  <si>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</si>
  <si>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</si>
  <si>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</si>
  <si>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</si>
  <si>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</si>
  <si>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</si>
  <si>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</si>
  <si>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</si>
  <si>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</si>
  <si>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</si>
  <si>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</si>
  <si>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</si>
  <si>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</si>
  <si>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</si>
  <si>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</si>
  <si>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</si>
  <si>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</si>
  <si>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</si>
  <si>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</si>
  <si>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</si>
  <si>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</si>
  <si>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</si>
  <si>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</si>
  <si>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</si>
  <si>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</si>
  <si>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</si>
  <si>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</si>
  <si>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</si>
  <si>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</si>
  <si>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</si>
  <si>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</si>
  <si>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</si>
  <si>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</si>
  <si>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</si>
  <si>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</si>
  <si>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</si>
  <si>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</si>
  <si>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</si>
  <si>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</si>
  <si>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</si>
  <si>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</si>
  <si>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</si>
  <si>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</si>
  <si>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</si>
  <si>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</si>
  <si>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</si>
  <si>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</si>
  <si>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</si>
  <si>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</si>
  <si>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</si>
  <si>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</si>
  <si>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</si>
  <si>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</si>
  <si>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</si>
  <si>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</si>
  <si>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</si>
  <si>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</si>
  <si>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</si>
  <si>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</si>
  <si>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</si>
  <si>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</si>
  <si>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</si>
  <si>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</si>
  <si>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</si>
  <si>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</si>
  <si>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</si>
  <si>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</si>
  <si>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</si>
  <si>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</si>
  <si>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</si>
  <si>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</si>
  <si>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</si>
  <si>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</si>
  <si>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</si>
  <si>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</si>
  <si>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</si>
  <si>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</si>
  <si>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</si>
  <si>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</si>
  <si>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</si>
  <si>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</si>
  <si>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</si>
  <si>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</si>
  <si>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</si>
  <si>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</si>
  <si>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</si>
  <si>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</si>
  <si>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</si>
  <si>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</si>
  <si>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</si>
  <si>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</si>
  <si>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</si>
  <si>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</si>
  <si>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</si>
  <si>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</si>
  <si>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</si>
  <si>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</si>
  <si>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</si>
  <si>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</si>
  <si>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</si>
  <si>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</si>
  <si>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</si>
  <si>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</si>
  <si>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</si>
  <si>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</si>
  <si>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</si>
  <si>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</si>
  <si>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</si>
  <si>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</si>
  <si>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</si>
  <si>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</si>
  <si>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</si>
  <si>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</si>
  <si>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</si>
  <si>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</si>
  <si>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</si>
  <si>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</si>
  <si>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</si>
  <si>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</si>
  <si>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</si>
  <si>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</si>
  <si>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</si>
  <si>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</si>
  <si>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</si>
  <si>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</si>
  <si>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</si>
  <si>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</si>
  <si>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</si>
  <si>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</si>
  <si>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</si>
  <si>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</si>
  <si>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</si>
  <si>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</si>
  <si>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</si>
  <si>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</si>
  <si>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</si>
  <si>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</si>
  <si>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</si>
  <si>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</si>
  <si>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</si>
  <si>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</si>
  <si>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</si>
  <si>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</si>
  <si>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</si>
  <si>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</si>
  <si>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</si>
  <si>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</si>
  <si>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</si>
  <si>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</si>
  <si>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</si>
  <si>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</si>
  <si>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</si>
  <si>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</si>
  <si>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</si>
  <si>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</si>
  <si>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</si>
  <si>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</si>
  <si>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</si>
  <si>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</si>
  <si>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</si>
  <si>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</si>
  <si>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</si>
  <si>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</si>
  <si>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</si>
  <si>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</si>
  <si>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</si>
  <si>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</si>
  <si>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</si>
  <si>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</si>
  <si>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</si>
  <si>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</si>
  <si>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</si>
  <si>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</si>
  <si>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</si>
  <si>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</si>
  <si>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</si>
  <si>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</si>
  <si>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</si>
  <si>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</si>
  <si>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</si>
  <si>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</si>
  <si>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</si>
  <si>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</si>
  <si>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</si>
  <si>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</si>
  <si>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</si>
  <si>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</si>
  <si>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</si>
  <si>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</si>
  <si>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</si>
  <si>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</si>
  <si>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</si>
  <si>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</si>
  <si>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</si>
  <si>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</si>
  <si>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</si>
  <si>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</si>
  <si>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</si>
  <si>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</si>
  <si>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</si>
  <si>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</si>
  <si>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</si>
  <si>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</si>
  <si>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</si>
  <si>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</si>
  <si>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</si>
  <si>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</si>
  <si>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</si>
  <si>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</si>
  <si>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</si>
  <si>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</si>
  <si>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</si>
  <si>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</si>
  <si>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</si>
  <si>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</si>
  <si>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</si>
  <si>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</si>
  <si>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</si>
  <si>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</si>
  <si>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</si>
  <si>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</si>
  <si>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</si>
  <si>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</si>
  <si>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</si>
  <si>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</si>
  <si>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</si>
  <si>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</si>
  <si>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</si>
  <si>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</si>
  <si>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</si>
  <si>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</si>
  <si>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</si>
  <si>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</si>
  <si>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</si>
  <si>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</si>
  <si>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</si>
  <si>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</si>
  <si>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</si>
  <si>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</si>
  <si>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</si>
  <si>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</si>
  <si>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</si>
  <si>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</si>
  <si>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</si>
  <si>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</si>
  <si>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</si>
  <si>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</si>
  <si>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</si>
  <si>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</si>
  <si>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</si>
  <si>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</si>
  <si>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</si>
  <si>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</si>
  <si>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</si>
  <si>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</si>
  <si>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</si>
  <si>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</si>
  <si>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</si>
  <si>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</si>
  <si>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</si>
  <si>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</si>
  <si>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</si>
  <si>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</si>
  <si>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</si>
  <si>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</si>
  <si>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</si>
  <si>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</si>
  <si>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</si>
  <si>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</si>
  <si>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</si>
  <si>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</si>
  <si>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</si>
  <si>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</si>
  <si>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</si>
  <si>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</si>
  <si>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</si>
  <si>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</si>
  <si>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</si>
  <si>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</si>
  <si>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</si>
  <si>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</si>
  <si>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</si>
  <si>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</si>
  <si>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</si>
  <si>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</si>
  <si>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</si>
  <si>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</si>
  <si>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</si>
  <si>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</si>
  <si>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</si>
  <si>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</si>
  <si>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</si>
  <si>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</si>
  <si>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</si>
  <si>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</si>
  <si>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</si>
  <si>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</si>
  <si>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</si>
  <si>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</si>
  <si>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</si>
  <si>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</si>
  <si>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</si>
  <si>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</si>
  <si>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</si>
  <si>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</si>
  <si>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</si>
  <si>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</si>
  <si>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</si>
  <si>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</si>
  <si>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</si>
  <si>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</si>
  <si>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</si>
  <si>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</si>
  <si>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</si>
  <si>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</si>
  <si>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</si>
  <si>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</si>
  <si>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</si>
  <si>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</si>
  <si>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</si>
  <si>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</si>
  <si>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</si>
  <si>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</si>
  <si>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</si>
  <si>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</si>
  <si>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</si>
  <si>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</si>
  <si>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</si>
  <si>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</si>
  <si>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</si>
  <si>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</si>
  <si>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</si>
  <si>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</si>
  <si>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</si>
  <si>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</si>
  <si>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</si>
  <si>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</si>
  <si>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</si>
  <si>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</si>
  <si>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</si>
  <si>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</si>
  <si>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</si>
  <si>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</si>
  <si>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</si>
  <si>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</si>
  <si>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</si>
  <si>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</si>
  <si>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</si>
  <si>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</si>
  <si>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</si>
  <si>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</si>
  <si>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</si>
  <si>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</si>
  <si>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</si>
  <si>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</si>
  <si>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</si>
  <si>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</si>
  <si>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</si>
  <si>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</si>
  <si>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</si>
  <si>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</si>
  <si>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</si>
  <si>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</si>
  <si>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</si>
  <si>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</si>
  <si>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</si>
  <si>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</si>
  <si>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</si>
  <si>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</si>
  <si>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</si>
  <si>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</si>
  <si>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</si>
  <si>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</si>
  <si>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</si>
  <si>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</si>
  <si>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</si>
  <si>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</si>
  <si>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</si>
  <si>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</si>
  <si>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</si>
  <si>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</si>
  <si>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</si>
  <si>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</si>
  <si>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</si>
  <si>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</si>
  <si>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</si>
  <si>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</si>
  <si>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</si>
  <si>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</si>
  <si>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</si>
  <si>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</si>
  <si>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</si>
  <si>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</si>
  <si>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</si>
  <si>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</si>
  <si>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</si>
  <si>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</si>
  <si>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</si>
  <si>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</si>
  <si>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</si>
  <si>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</si>
  <si>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</si>
  <si>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</si>
  <si>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</si>
  <si>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</si>
  <si>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</si>
  <si>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</si>
  <si>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</si>
  <si>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</si>
  <si>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</si>
  <si>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</si>
  <si>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</si>
  <si>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</si>
  <si>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</si>
  <si>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</si>
  <si>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</si>
  <si>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</si>
  <si>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</si>
  <si>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</si>
  <si>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</si>
  <si>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</si>
  <si>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</si>
  <si>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</si>
  <si>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</si>
  <si>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</si>
  <si>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</si>
  <si>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</si>
  <si>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</si>
  <si>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</si>
  <si>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</si>
  <si>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</si>
  <si>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</si>
  <si>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</si>
  <si>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</si>
  <si>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</si>
  <si>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</si>
  <si>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</si>
  <si>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</si>
  <si>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</si>
  <si>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</si>
  <si>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</si>
  <si>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</si>
  <si>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</si>
  <si>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</si>
  <si>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</si>
  <si>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</si>
  <si>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</si>
  <si>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</si>
  <si>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</si>
  <si>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</si>
  <si>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</si>
  <si>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</si>
  <si>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</si>
  <si>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</si>
  <si>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</si>
  <si>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</si>
  <si>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</si>
  <si>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</si>
  <si>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</si>
  <si>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</si>
  <si>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</si>
  <si>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</si>
  <si>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</si>
  <si>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</si>
  <si>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</si>
  <si>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</si>
  <si>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</si>
  <si>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</si>
  <si>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</si>
  <si>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</si>
  <si>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</si>
  <si>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</si>
  <si>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</si>
  <si>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</si>
  <si>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</si>
  <si>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</si>
  <si>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</si>
  <si>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</si>
  <si>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</si>
  <si>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</si>
  <si>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</si>
  <si>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</si>
  <si>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</si>
  <si>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</si>
  <si>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</si>
  <si>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</si>
  <si>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</si>
  <si>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</si>
  <si>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</si>
  <si>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</si>
  <si>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</si>
  <si>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</si>
  <si>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</si>
  <si>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</si>
  <si>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</si>
  <si>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</si>
  <si>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</si>
  <si>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</si>
  <si>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</si>
  <si>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</si>
  <si>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</si>
  <si>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</si>
  <si>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</si>
  <si>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</si>
  <si>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</si>
  <si>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</si>
  <si>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</si>
  <si>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</si>
  <si>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</si>
  <si>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</si>
  <si>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</si>
  <si>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</si>
  <si>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</si>
  <si>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</si>
  <si>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</si>
  <si>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</si>
  <si>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</si>
  <si>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</si>
  <si>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</si>
  <si>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</si>
  <si>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</si>
  <si>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</si>
  <si>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</si>
  <si>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</si>
  <si>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</si>
  <si>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</si>
  <si>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</si>
  <si>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</si>
  <si>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</si>
  <si>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</si>
  <si>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</si>
  <si>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</si>
  <si>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</si>
  <si>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</si>
  <si>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</si>
  <si>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</si>
  <si>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</si>
  <si>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</si>
  <si>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</si>
  <si>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</si>
  <si>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</si>
  <si>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</si>
  <si>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</si>
  <si>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</si>
  <si>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</si>
  <si>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</si>
  <si>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</si>
  <si>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</si>
  <si>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</si>
  <si>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</si>
  <si>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</si>
  <si>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</si>
  <si>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</si>
  <si>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</si>
  <si>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</si>
  <si>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</si>
  <si>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</si>
  <si>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</si>
  <si>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</si>
  <si>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</si>
  <si>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</si>
  <si>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</si>
  <si>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</si>
  <si>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</si>
  <si>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</si>
  <si>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</si>
  <si>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</si>
  <si>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</si>
  <si>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</si>
  <si>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</si>
  <si>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</si>
  <si>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</si>
  <si>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</si>
  <si>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</si>
  <si>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</si>
  <si>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</si>
  <si>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</si>
  <si>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</si>
  <si>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</si>
  <si>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</si>
  <si>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</si>
  <si>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</si>
  <si>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</si>
  <si>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</si>
  <si>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</si>
  <si>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</si>
  <si>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</si>
  <si>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</si>
  <si>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</si>
  <si>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</si>
  <si>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</si>
  <si>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</si>
  <si>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</si>
  <si>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</si>
  <si>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</si>
  <si>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</si>
  <si>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</si>
  <si>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</si>
  <si>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</si>
  <si>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</si>
  <si>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</si>
  <si>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</si>
  <si>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</si>
  <si>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</si>
  <si>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</si>
  <si>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</si>
  <si>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</si>
  <si>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</si>
  <si>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</si>
  <si>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</si>
  <si>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</si>
  <si>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</si>
  <si>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</si>
  <si>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</si>
  <si>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</si>
  <si>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</si>
  <si>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</si>
  <si>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</si>
  <si>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</si>
  <si>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</si>
  <si>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</si>
  <si>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</si>
  <si>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</si>
  <si>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</si>
  <si>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</si>
  <si>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</si>
  <si>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</si>
  <si>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</si>
  <si>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</si>
  <si>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</si>
  <si>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</si>
  <si>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</si>
  <si>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</si>
  <si>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</si>
  <si>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</si>
  <si>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</si>
  <si>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</si>
  <si>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</si>
  <si>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</si>
  <si>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</si>
  <si>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</si>
  <si>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</si>
  <si>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</si>
  <si>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</si>
  <si>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</si>
  <si>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</si>
  <si>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</si>
  <si>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</si>
  <si>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</si>
  <si>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</si>
  <si>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</si>
  <si>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</si>
  <si>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</si>
  <si>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</si>
  <si>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</si>
  <si>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</si>
  <si>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</si>
  <si>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</si>
  <si>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</si>
  <si>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</si>
  <si>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</si>
  <si>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</si>
  <si>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</si>
  <si>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</si>
  <si>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</si>
  <si>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</si>
  <si>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</si>
  <si>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</si>
  <si>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</si>
  <si>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</si>
  <si>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</si>
  <si>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</si>
  <si>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</si>
  <si>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</si>
  <si>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</si>
  <si>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</si>
  <si>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</si>
  <si>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</si>
  <si>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</si>
  <si>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</si>
  <si>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</si>
  <si>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</si>
  <si>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</si>
  <si>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</si>
  <si>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</si>
  <si>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</si>
  <si>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</si>
  <si>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</si>
  <si>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</si>
  <si>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</si>
  <si>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</si>
  <si>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</si>
  <si>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</si>
  <si>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</si>
  <si>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</si>
  <si>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</si>
  <si>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</si>
  <si>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</si>
  <si>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</si>
  <si>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</si>
  <si>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</si>
  <si>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</si>
  <si>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</si>
  <si>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</si>
  <si>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</si>
  <si>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</si>
  <si>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</si>
  <si>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</si>
  <si>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</si>
  <si>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</si>
  <si>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</si>
  <si>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</si>
  <si>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</si>
  <si>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</si>
  <si>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</si>
  <si>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</si>
  <si>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</si>
  <si>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</si>
  <si>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</si>
  <si>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</si>
  <si>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</si>
  <si>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</si>
  <si>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</si>
  <si>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</si>
  <si>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</si>
  <si>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</si>
  <si>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</si>
  <si>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</si>
  <si>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</si>
  <si>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</si>
  <si>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</si>
  <si>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</si>
  <si>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</si>
  <si>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</si>
  <si>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</si>
  <si>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</si>
  <si>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</si>
  <si>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</si>
  <si>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</si>
  <si>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</si>
  <si>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</si>
  <si>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</si>
  <si>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</si>
  <si>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</si>
  <si>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</si>
  <si>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</si>
  <si>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</si>
  <si>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</si>
  <si>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</si>
  <si>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</si>
  <si>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</si>
  <si>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</si>
  <si>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</si>
  <si>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</si>
  <si>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</si>
  <si>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</si>
  <si>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</si>
  <si>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</si>
  <si>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</si>
  <si>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</si>
  <si>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</si>
  <si>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</si>
  <si>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</si>
  <si>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</si>
  <si>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</si>
  <si>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</si>
  <si>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</si>
  <si>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</si>
  <si>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</si>
  <si>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</si>
  <si>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</si>
  <si>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</si>
  <si>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</si>
  <si>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</si>
  <si>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</si>
  <si>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</si>
  <si>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</si>
  <si>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</si>
  <si>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</si>
  <si>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</si>
  <si>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</si>
  <si>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</si>
  <si>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</si>
  <si>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</si>
  <si>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</si>
  <si>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</si>
  <si>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</si>
  <si>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</si>
  <si>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</si>
  <si>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</si>
  <si>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</si>
  <si>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</si>
  <si>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</si>
  <si>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</si>
  <si>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</si>
  <si>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</si>
  <si>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</si>
  <si>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</si>
  <si>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</si>
  <si>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</si>
  <si>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</si>
  <si>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</si>
  <si>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</si>
  <si>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</si>
  <si>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</si>
  <si>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</si>
  <si>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</si>
  <si>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</si>
  <si>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</si>
  <si>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</si>
  <si>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</si>
  <si>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</si>
  <si>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</si>
  <si>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</si>
  <si>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</si>
  <si>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</si>
  <si>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</si>
  <si>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</si>
  <si>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</si>
  <si>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</si>
  <si>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</si>
  <si>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</si>
  <si>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</si>
  <si>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</si>
  <si>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</si>
  <si>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</si>
  <si>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</si>
  <si>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</si>
  <si>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</si>
  <si>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</si>
  <si>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</si>
  <si>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</si>
  <si>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</si>
  <si>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</si>
  <si>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</si>
  <si>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</si>
  <si>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</si>
  <si>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</si>
  <si>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</si>
  <si>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</si>
  <si>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</si>
  <si>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</si>
  <si>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</si>
  <si>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</si>
  <si>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</si>
  <si>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</si>
  <si>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</si>
  <si>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</si>
  <si>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</si>
  <si>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</si>
  <si>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</si>
  <si>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</si>
  <si>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</si>
  <si>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</si>
  <si>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</si>
  <si>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</si>
  <si>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</si>
  <si>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</si>
  <si>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</si>
  <si>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</si>
  <si>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</si>
  <si>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</si>
  <si>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</si>
  <si>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</si>
  <si>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</si>
  <si>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</si>
  <si>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</si>
  <si>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</si>
  <si>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</si>
  <si>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</si>
  <si>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</si>
  <si>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</si>
  <si>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</si>
  <si>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</si>
  <si>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</si>
  <si>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</si>
  <si>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</si>
  <si>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</si>
  <si>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</si>
  <si>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</si>
  <si>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</si>
  <si>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</si>
  <si>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</si>
  <si>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</si>
  <si>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</si>
  <si>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</si>
  <si>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</si>
  <si>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</si>
  <si>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</si>
  <si>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</si>
  <si>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</si>
  <si>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</si>
  <si>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</si>
  <si>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</si>
  <si>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</si>
  <si>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</si>
  <si>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</si>
  <si>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</si>
  <si>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</si>
  <si>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</si>
  <si>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</si>
  <si>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</si>
  <si>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</si>
  <si>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</si>
  <si>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</si>
  <si>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</si>
  <si>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</si>
  <si>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</si>
  <si>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</si>
  <si>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</si>
  <si>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</si>
  <si>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</si>
  <si>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</si>
  <si>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</si>
  <si>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</si>
  <si>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</si>
  <si>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</si>
  <si>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</si>
  <si>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</si>
  <si>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</si>
  <si>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</si>
  <si>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</si>
  <si>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</si>
  <si>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</si>
  <si>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</si>
  <si>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</si>
  <si>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</si>
  <si>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</si>
  <si>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</si>
  <si>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</si>
  <si>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</si>
  <si>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</si>
  <si>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</si>
  <si>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</si>
  <si>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</si>
  <si>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</si>
  <si>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</si>
  <si>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</si>
  <si>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</si>
  <si>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</si>
  <si>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</si>
  <si>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</si>
  <si>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</si>
  <si>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</si>
  <si>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</si>
  <si>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</si>
  <si>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</si>
  <si>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</si>
  <si>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</si>
  <si>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</si>
  <si>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</si>
  <si>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</si>
  <si>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</si>
  <si>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</si>
  <si>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</si>
  <si>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</si>
  <si>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</si>
  <si>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</si>
  <si>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</si>
  <si>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</si>
  <si>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</si>
  <si>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</si>
  <si>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</si>
  <si>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</si>
  <si>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</si>
  <si>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</si>
  <si>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</si>
  <si>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</si>
  <si>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</si>
  <si>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</si>
  <si>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</si>
  <si>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</si>
  <si>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</si>
  <si>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</si>
  <si>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</si>
  <si>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</si>
  <si>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</si>
  <si>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</si>
  <si>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</si>
  <si>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</si>
  <si>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</si>
  <si>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</si>
  <si>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</si>
  <si>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</si>
  <si>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</si>
  <si>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</si>
  <si>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</si>
  <si>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</si>
  <si>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</si>
  <si>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</si>
  <si>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</si>
  <si>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</si>
  <si>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</si>
  <si>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</si>
  <si>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</si>
  <si>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</si>
  <si>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</si>
  <si>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</si>
  <si>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</si>
  <si>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</si>
  <si>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</si>
  <si>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</si>
  <si>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</si>
  <si>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</si>
  <si>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</si>
  <si>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</si>
  <si>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</si>
  <si>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</si>
  <si>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</si>
  <si>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</si>
  <si>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</si>
  <si>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</si>
  <si>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</si>
  <si>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</si>
  <si>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</si>
  <si>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</si>
  <si>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</si>
  <si>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</si>
  <si>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</si>
  <si>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</si>
  <si>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</si>
  <si>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</si>
  <si>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</si>
  <si>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</si>
  <si>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</si>
  <si>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</si>
  <si>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</si>
  <si>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</si>
  <si>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</si>
  <si>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</si>
  <si>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</si>
  <si>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</si>
  <si>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</si>
  <si>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</si>
  <si>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</si>
  <si>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</si>
  <si>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</si>
  <si>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</si>
  <si>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</si>
  <si>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</si>
  <si>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</si>
  <si>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</si>
  <si>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</si>
  <si>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</si>
  <si>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</si>
  <si>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</si>
  <si>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</si>
  <si>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</si>
  <si>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</si>
  <si>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</si>
  <si>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</si>
  <si>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</si>
  <si>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</si>
  <si>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</si>
  <si>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</si>
  <si>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</si>
  <si>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</si>
  <si>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</si>
  <si>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</si>
  <si>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</si>
  <si>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</si>
  <si>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</si>
  <si>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</si>
  <si>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</si>
  <si>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</si>
  <si>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</si>
  <si>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</si>
  <si>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</si>
  <si>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</si>
  <si>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</si>
  <si>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</si>
  <si>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</si>
  <si>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</si>
  <si>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</si>
  <si>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</si>
  <si>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</si>
  <si>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</si>
  <si>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</si>
  <si>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</si>
  <si>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</si>
  <si>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</si>
  <si>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</si>
  <si>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</si>
  <si>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</si>
  <si>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</si>
  <si>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</si>
  <si>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</si>
  <si>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</si>
  <si>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</si>
  <si>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</si>
  <si>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</si>
  <si>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</si>
  <si>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</si>
  <si>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</si>
  <si>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</si>
  <si>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</si>
  <si>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</si>
  <si>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</si>
  <si>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</si>
  <si>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</si>
  <si>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</si>
  <si>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</si>
  <si>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</si>
  <si>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</si>
  <si>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</si>
  <si>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</si>
  <si>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</si>
  <si>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</si>
  <si>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</si>
  <si>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</si>
  <si>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</si>
  <si>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</si>
  <si>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</si>
  <si>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</si>
  <si>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</si>
  <si>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</si>
  <si>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</si>
  <si>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</si>
  <si>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</si>
  <si>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</si>
  <si>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</si>
  <si>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</si>
  <si>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</si>
  <si>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</si>
  <si>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</si>
  <si>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</si>
  <si>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</si>
  <si>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</si>
  <si>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</si>
  <si>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</si>
  <si>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</si>
  <si>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</si>
  <si>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</si>
  <si>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</si>
  <si>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</si>
  <si>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</si>
  <si>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</si>
  <si>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</si>
  <si>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</si>
  <si>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</si>
  <si>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</si>
  <si>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</si>
  <si>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</si>
  <si>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</si>
  <si>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</si>
  <si>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</si>
  <si>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</si>
  <si>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</si>
  <si>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</si>
  <si>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</si>
  <si>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</si>
  <si>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</si>
  <si>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</si>
  <si>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</si>
  <si>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</si>
  <si>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</si>
  <si>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</si>
  <si>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</si>
  <si>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</si>
  <si>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</si>
  <si>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</si>
  <si>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</si>
  <si>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</si>
  <si>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</si>
  <si>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</si>
  <si>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</si>
  <si>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</si>
  <si>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</si>
  <si>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</si>
  <si>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</si>
  <si>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</si>
  <si>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</si>
  <si>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</si>
  <si>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</si>
  <si>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</si>
  <si>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</si>
  <si>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</si>
  <si>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</si>
  <si>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</si>
  <si>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</si>
  <si>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</si>
  <si>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</si>
  <si>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</si>
  <si>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</si>
  <si>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</si>
  <si>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</si>
  <si>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</si>
  <si>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</si>
  <si>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</si>
  <si>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</si>
  <si>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</si>
  <si>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</si>
  <si>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</si>
  <si>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</si>
  <si>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</si>
  <si>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</si>
  <si>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</si>
  <si>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</si>
  <si>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</si>
  <si>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</si>
  <si>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</si>
  <si>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</si>
  <si>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</si>
  <si>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</si>
  <si>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</si>
  <si>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</si>
  <si>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</si>
  <si>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</si>
  <si>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</si>
  <si>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</si>
  <si>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</si>
  <si>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</si>
  <si>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</si>
  <si>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</si>
  <si>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</si>
  <si>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</si>
  <si>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</si>
  <si>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</si>
  <si>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</si>
  <si>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</si>
  <si>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</si>
  <si>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</si>
  <si>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</si>
  <si>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</si>
  <si>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</si>
  <si>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</si>
  <si>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</si>
  <si>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</si>
  <si>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</si>
  <si>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</si>
  <si>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</si>
  <si>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</si>
  <si>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</si>
  <si>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</si>
  <si>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</si>
  <si>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</si>
  <si>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</si>
  <si>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</si>
  <si>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</si>
  <si>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</si>
  <si>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</si>
  <si>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</si>
  <si>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</si>
  <si>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</si>
  <si>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</si>
  <si>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</si>
  <si>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</si>
  <si>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</si>
  <si>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</si>
  <si>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</si>
  <si>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</si>
  <si>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</si>
  <si>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</si>
  <si>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</si>
  <si>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</si>
  <si>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</si>
  <si>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</si>
  <si>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</si>
  <si>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</si>
  <si>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</si>
  <si>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</si>
  <si>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</si>
  <si>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</si>
  <si>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</si>
  <si>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</si>
  <si>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</si>
  <si>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</si>
  <si>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</si>
  <si>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</si>
  <si>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</si>
  <si>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</si>
  <si>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</si>
  <si>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</si>
  <si>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</si>
  <si>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</si>
  <si>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</si>
  <si>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</si>
  <si>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</si>
  <si>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</si>
  <si>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</si>
  <si>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</si>
  <si>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</si>
  <si>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</si>
  <si>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</si>
  <si>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</si>
  <si>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</si>
  <si>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</si>
  <si>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</si>
  <si>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</si>
  <si>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</si>
  <si>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</si>
  <si>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</si>
  <si>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</si>
  <si>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</si>
  <si>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</si>
  <si>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</si>
  <si>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</si>
  <si>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</si>
  <si>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</si>
  <si>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</si>
  <si>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</si>
  <si>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</si>
  <si>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</si>
  <si>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</si>
  <si>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</si>
  <si>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</si>
  <si>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</si>
  <si>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</si>
  <si>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</si>
  <si>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</si>
  <si>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</si>
  <si>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</si>
  <si>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</si>
  <si>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</si>
  <si>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</si>
  <si>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</si>
  <si>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</si>
  <si>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</si>
  <si>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</si>
  <si>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</si>
  <si>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</si>
  <si>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</si>
  <si>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</si>
  <si>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</si>
  <si>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</si>
  <si>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</si>
  <si>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</si>
  <si>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</si>
  <si>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</si>
  <si>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</si>
  <si>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</si>
  <si>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</si>
  <si>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</si>
  <si>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</si>
  <si>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</si>
  <si>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</si>
  <si>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</si>
  <si>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</si>
  <si>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</si>
  <si>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</si>
  <si>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</si>
  <si>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</si>
  <si>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</si>
  <si>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</si>
  <si>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</si>
  <si>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</si>
  <si>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</si>
  <si>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</si>
  <si>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</si>
  <si>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</si>
  <si>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</si>
  <si>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</si>
  <si>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</si>
  <si>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</si>
  <si>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</si>
  <si>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</si>
  <si>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</si>
  <si>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</si>
  <si>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</si>
  <si>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</si>
  <si>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</si>
  <si>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</si>
  <si>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</si>
  <si>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</si>
  <si>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</si>
  <si>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</si>
  <si>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</si>
  <si>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</si>
  <si>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</si>
  <si>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</si>
  <si>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</si>
  <si>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</si>
  <si>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</si>
  <si>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</si>
  <si>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</si>
  <si>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</si>
  <si>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</si>
  <si>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</si>
  <si>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</si>
  <si>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</si>
  <si>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</si>
  <si>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</si>
  <si>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</si>
  <si>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</si>
  <si>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</si>
  <si>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</si>
  <si>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</si>
  <si>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</si>
  <si>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</si>
  <si>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</si>
  <si>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</si>
  <si>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</si>
  <si>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</si>
  <si>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</si>
  <si>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</si>
  <si>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</si>
  <si>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</si>
  <si>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</si>
  <si>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</si>
  <si>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</si>
  <si>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</si>
  <si>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</si>
  <si>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</si>
  <si>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</si>
  <si>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</si>
  <si>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</si>
  <si>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</si>
  <si>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</si>
  <si>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</si>
  <si>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</si>
  <si>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</si>
  <si>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</si>
  <si>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</si>
  <si>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</si>
  <si>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</si>
  <si>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</si>
  <si>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</si>
  <si>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</si>
  <si>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</si>
  <si>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</si>
  <si>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</si>
  <si>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</si>
  <si>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</si>
  <si>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</si>
  <si>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</si>
  <si>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</si>
  <si>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</si>
  <si>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</si>
  <si>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</si>
  <si>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</si>
  <si>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</si>
  <si>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</si>
  <si>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</si>
  <si>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</si>
  <si>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</si>
  <si>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</si>
  <si>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</si>
  <si>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</si>
  <si>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</si>
  <si>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</si>
  <si>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</si>
  <si>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</si>
  <si>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</si>
  <si>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</si>
  <si>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</si>
  <si>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</si>
  <si>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</si>
  <si>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</si>
  <si>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</si>
  <si>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</si>
  <si>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</si>
  <si>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</si>
  <si>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</si>
  <si>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</si>
  <si>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</si>
  <si>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</si>
  <si>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</si>
  <si>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</si>
  <si>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</si>
  <si>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</si>
  <si>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</si>
  <si>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</si>
  <si>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</si>
  <si>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</si>
  <si>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</si>
  <si>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</si>
  <si>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</si>
  <si>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</si>
  <si>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</si>
  <si>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</si>
  <si>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</si>
  <si>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</si>
  <si>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</si>
  <si>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</si>
  <si>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</si>
  <si>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</si>
  <si>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</si>
  <si>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</si>
  <si>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</si>
  <si>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</si>
  <si>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</si>
  <si>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</si>
  <si>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</si>
  <si>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</si>
  <si>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</si>
  <si>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</si>
  <si>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</si>
  <si>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</si>
  <si>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</si>
  <si>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</si>
  <si>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</si>
  <si>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</si>
  <si>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</si>
  <si>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</si>
  <si>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</si>
  <si>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</si>
  <si>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</si>
  <si>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</si>
  <si>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</si>
  <si>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</si>
  <si>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</si>
  <si>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</si>
  <si>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</si>
  <si>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</si>
  <si>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</si>
  <si>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</si>
  <si>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</si>
  <si>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</si>
  <si>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</si>
  <si>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</si>
  <si>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</si>
  <si>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</si>
  <si>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</si>
  <si>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</si>
  <si>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</si>
  <si>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</si>
  <si>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</si>
  <si>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</si>
  <si>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</si>
  <si>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</si>
  <si>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</si>
  <si>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</si>
  <si>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</si>
  <si>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</si>
  <si>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</si>
  <si>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</si>
  <si>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</si>
  <si>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</si>
  <si>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</si>
  <si>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</si>
  <si>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</si>
  <si>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</si>
  <si>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</si>
  <si>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</si>
  <si>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</si>
  <si>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</si>
  <si>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</si>
  <si>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</si>
  <si>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</si>
  <si>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</si>
  <si>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</si>
  <si>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</si>
  <si>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</si>
  <si>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</si>
  <si>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</si>
  <si>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</si>
  <si>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</si>
  <si>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</si>
  <si>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</si>
  <si>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</si>
  <si>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</si>
  <si>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</si>
  <si>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</si>
  <si>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</si>
  <si>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</si>
  <si>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</si>
  <si>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</si>
  <si>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</si>
  <si>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</si>
  <si>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</si>
  <si>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</si>
  <si>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</si>
  <si>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</si>
  <si>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</si>
  <si>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</si>
  <si>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</si>
  <si>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</si>
  <si>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</si>
  <si>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</si>
  <si>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</si>
  <si>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</si>
  <si>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</si>
  <si>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</si>
  <si>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</si>
  <si>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</si>
  <si>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</si>
  <si>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</si>
  <si>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</si>
  <si>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</si>
  <si>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</si>
  <si>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</si>
  <si>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</si>
  <si>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</si>
  <si>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</si>
  <si>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</si>
  <si>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</si>
  <si>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</si>
  <si>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</si>
  <si>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</si>
  <si>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</si>
  <si>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</si>
  <si>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</si>
  <si>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</si>
  <si>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</si>
  <si>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</si>
  <si>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</si>
  <si>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</si>
  <si>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</si>
  <si>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</si>
  <si>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</si>
  <si>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</si>
  <si>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</si>
  <si>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</si>
  <si>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</si>
  <si>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</si>
  <si>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</si>
  <si>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</si>
  <si>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</si>
  <si>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</si>
  <si>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</si>
  <si>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</si>
  <si>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</si>
  <si>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</si>
  <si>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</si>
  <si>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</si>
  <si>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</si>
  <si>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</si>
  <si>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</si>
  <si>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</si>
  <si>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</si>
  <si>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</si>
  <si>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</si>
  <si>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</si>
  <si>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</si>
  <si>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</si>
  <si>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</si>
  <si>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</si>
  <si>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</si>
  <si>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</si>
  <si>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</si>
  <si>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</si>
  <si>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</si>
  <si>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</si>
  <si>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</si>
  <si>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</si>
  <si>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</si>
  <si>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</si>
  <si>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</si>
  <si>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</si>
  <si>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</si>
  <si>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</si>
  <si>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</si>
  <si>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</si>
  <si>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</si>
  <si>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</si>
  <si>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</si>
  <si>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</si>
  <si>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</si>
  <si>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</si>
  <si>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</si>
  <si>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</si>
  <si>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</si>
  <si>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</si>
  <si>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</si>
  <si>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</si>
  <si>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</si>
  <si>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</si>
  <si>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</si>
  <si>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</si>
  <si>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</si>
  <si>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</si>
  <si>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</si>
  <si>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</si>
  <si>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</si>
  <si>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</si>
  <si>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</si>
  <si>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</si>
  <si>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</si>
  <si>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</si>
  <si>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</si>
  <si>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</si>
  <si>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</si>
  <si>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</si>
  <si>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</si>
  <si>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</si>
  <si>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</si>
  <si>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</si>
  <si>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</si>
  <si>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</si>
  <si>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</si>
  <si>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</si>
  <si>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</si>
  <si>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</si>
  <si>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</si>
  <si>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</si>
  <si>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</si>
  <si>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</si>
  <si>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</si>
  <si>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</si>
  <si>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</si>
  <si>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</si>
  <si>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</si>
  <si>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</si>
  <si>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</si>
  <si>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</si>
  <si>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</si>
  <si>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</si>
  <si>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</si>
  <si>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</si>
  <si>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</si>
  <si>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</si>
  <si>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</si>
  <si>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</si>
  <si>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</si>
  <si>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</si>
  <si>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</si>
  <si>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</si>
  <si>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</si>
  <si>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</si>
  <si>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</si>
  <si>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</si>
  <si>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</si>
  <si>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</si>
  <si>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</si>
  <si>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</si>
  <si>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</si>
  <si>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</si>
  <si>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</si>
  <si>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</si>
  <si>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</si>
  <si>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</si>
  <si>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</si>
  <si>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</si>
  <si>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</si>
  <si>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</si>
  <si>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</si>
  <si>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</si>
  <si>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</si>
  <si>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</si>
  <si>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</si>
  <si>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</si>
  <si>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</si>
  <si>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</si>
  <si>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</si>
  <si>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</si>
  <si>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</si>
  <si>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</si>
  <si>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</si>
  <si>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</si>
  <si>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</si>
  <si>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</si>
  <si>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</si>
  <si>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</si>
  <si>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</si>
  <si>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</si>
  <si>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</si>
  <si>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</si>
  <si>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</si>
  <si>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</si>
  <si>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</si>
  <si>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</si>
  <si>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</si>
  <si>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</si>
  <si>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</si>
  <si>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</si>
  <si>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</si>
  <si>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</si>
  <si>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</si>
  <si>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</si>
  <si>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</si>
  <si>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</si>
  <si>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</si>
  <si>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</si>
  <si>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</si>
  <si>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</si>
  <si>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</si>
  <si>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</si>
  <si>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</si>
  <si>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</si>
  <si>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</si>
  <si>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</si>
  <si>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</si>
  <si>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</si>
  <si>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</si>
  <si>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</si>
  <si>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</si>
  <si>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</si>
  <si>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</si>
  <si>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</si>
  <si>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</si>
  <si>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</si>
  <si>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</si>
  <si>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</si>
  <si>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</si>
  <si>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</si>
  <si>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</si>
  <si>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</si>
  <si>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</si>
  <si>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</si>
  <si>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</si>
  <si>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</si>
  <si>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</si>
  <si>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</si>
  <si>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</si>
  <si>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</si>
  <si>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</si>
  <si>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</si>
  <si>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</si>
  <si>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</si>
  <si>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</si>
  <si>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</si>
  <si>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</si>
  <si>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</si>
  <si>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</si>
  <si>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</si>
  <si>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</si>
  <si>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</si>
  <si>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</si>
  <si>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</si>
  <si>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</si>
  <si>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</si>
  <si>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</si>
  <si>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</si>
  <si>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</si>
  <si>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</si>
  <si>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</si>
  <si>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</si>
  <si>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</si>
  <si>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</si>
  <si>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</si>
  <si>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</si>
  <si>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</si>
  <si>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</si>
  <si>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</si>
  <si>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</si>
  <si>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</si>
  <si>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</si>
  <si>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</si>
  <si>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</si>
  <si>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</si>
  <si>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</si>
  <si>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</si>
  <si>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</si>
  <si>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</si>
  <si>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</si>
  <si>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</si>
  <si>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</si>
  <si>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</si>
  <si>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</si>
  <si>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</si>
  <si>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</si>
  <si>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</si>
  <si>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</si>
  <si>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</si>
  <si>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</si>
  <si>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</si>
  <si>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</si>
  <si>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</si>
  <si>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</si>
  <si>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</si>
  <si>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</si>
  <si>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</si>
  <si>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</si>
  <si>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</si>
  <si>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</si>
  <si>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</si>
  <si>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</si>
  <si>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</si>
  <si>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</si>
  <si>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</si>
  <si>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</si>
  <si>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</si>
  <si>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</si>
  <si>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</si>
  <si>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</si>
  <si>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</si>
  <si>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</si>
  <si>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</si>
  <si>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</si>
  <si>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</si>
  <si>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</si>
  <si>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</si>
  <si>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</si>
  <si>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</si>
  <si>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</si>
  <si>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</si>
  <si>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</si>
  <si>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</si>
  <si>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</si>
  <si>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</si>
  <si>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</si>
  <si>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</si>
  <si>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</si>
  <si>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</si>
  <si>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</si>
  <si>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</si>
  <si>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</si>
  <si>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</si>
  <si>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</si>
  <si>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</si>
  <si>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</si>
  <si>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</si>
  <si>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</si>
  <si>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</si>
  <si>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</si>
  <si>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</si>
  <si>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</si>
  <si>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</si>
  <si>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</si>
  <si>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</si>
  <si>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</si>
  <si>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</si>
  <si>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</si>
  <si>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</si>
  <si>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</si>
  <si>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</si>
  <si>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</si>
  <si>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</si>
  <si>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</si>
  <si>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</si>
  <si>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</si>
  <si>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</si>
  <si>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</si>
  <si>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</si>
  <si>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</si>
  <si>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</si>
  <si>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</si>
  <si>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</si>
  <si>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</si>
  <si>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</si>
  <si>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</si>
  <si>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</si>
  <si>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</si>
  <si>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</si>
  <si>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</si>
  <si>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</si>
  <si>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</si>
  <si>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</si>
  <si>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</si>
  <si>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</si>
  <si>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</si>
  <si>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</si>
  <si>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</si>
  <si>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</si>
  <si>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</si>
  <si>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</si>
  <si>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</si>
  <si>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</si>
  <si>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</si>
  <si>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</si>
  <si>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</si>
  <si>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</si>
  <si>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</si>
  <si>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</si>
  <si>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</si>
  <si>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</si>
  <si>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</si>
  <si>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</si>
  <si>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</si>
  <si>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</si>
  <si>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</si>
  <si>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</si>
  <si>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</si>
  <si>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</si>
  <si>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</si>
  <si>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</si>
  <si>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</si>
  <si>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</si>
  <si>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</si>
  <si>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</si>
  <si>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</si>
  <si>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</si>
  <si>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</si>
  <si>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</si>
  <si>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</si>
  <si>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</si>
  <si>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</si>
  <si>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</si>
  <si>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</si>
  <si>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</si>
  <si>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</si>
  <si>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</si>
  <si>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</si>
  <si>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</si>
  <si>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</si>
  <si>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</si>
  <si>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</si>
  <si>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</si>
  <si>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</si>
  <si>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</si>
  <si>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</si>
  <si>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</si>
  <si>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</si>
  <si>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</si>
  <si>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</si>
  <si>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</si>
  <si>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</si>
  <si>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</si>
  <si>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</si>
  <si>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</si>
  <si>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</si>
  <si>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</si>
  <si>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</si>
  <si>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</si>
  <si>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</si>
  <si>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</si>
  <si>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</si>
  <si>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</si>
  <si>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</si>
  <si>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</si>
  <si>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</si>
  <si>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</si>
  <si>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</si>
  <si>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</si>
  <si>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</si>
  <si>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</si>
  <si>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</si>
  <si>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</si>
  <si>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</si>
  <si>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</si>
  <si>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</si>
  <si>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</si>
  <si>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</si>
  <si>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</si>
  <si>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</si>
  <si>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</si>
  <si>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</si>
  <si>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</si>
  <si>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</si>
  <si>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</si>
  <si>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</si>
  <si>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</si>
  <si>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</si>
  <si>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</si>
  <si>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</si>
  <si>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</si>
  <si>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</si>
  <si>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</si>
  <si>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</si>
  <si>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</si>
  <si>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</si>
  <si>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</si>
  <si>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</si>
  <si>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</si>
  <si>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</si>
  <si>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</si>
  <si>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</si>
  <si>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</si>
  <si>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</si>
  <si>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</si>
  <si>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</si>
  <si>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</si>
  <si>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</si>
  <si>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</si>
  <si>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</si>
  <si>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</si>
  <si>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</si>
  <si>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</si>
  <si>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</si>
  <si>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</si>
  <si>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</si>
  <si>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</si>
  <si>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</si>
  <si>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</si>
  <si>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</si>
  <si>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</si>
  <si>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</si>
  <si>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</si>
  <si>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</si>
  <si>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</si>
  <si>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</si>
  <si>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</si>
  <si>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</si>
  <si>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</si>
  <si>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</si>
  <si>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</si>
  <si>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</si>
  <si>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</si>
  <si>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</si>
  <si>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</si>
  <si>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</si>
  <si>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</si>
  <si>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</si>
  <si>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</si>
  <si>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</si>
  <si>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</si>
  <si>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</si>
  <si>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</si>
  <si>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</si>
  <si>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</si>
  <si>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</si>
  <si>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</si>
  <si>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</si>
  <si>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</si>
  <si>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</si>
  <si>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</si>
  <si>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</si>
  <si>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</si>
  <si>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</si>
  <si>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</si>
  <si>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</si>
  <si>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</si>
  <si>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</si>
  <si>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</si>
  <si>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</si>
  <si>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</si>
  <si>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</si>
  <si>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</si>
  <si>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</si>
  <si>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</si>
  <si>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</si>
  <si>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</si>
  <si>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</si>
  <si>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</si>
  <si>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</si>
  <si>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</si>
  <si>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</si>
  <si>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</si>
  <si>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</si>
  <si>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</si>
  <si>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</si>
  <si>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</si>
  <si>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</si>
  <si>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</si>
  <si>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</si>
  <si>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</si>
  <si>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</si>
  <si>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</si>
  <si>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</si>
  <si>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</si>
  <si>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</si>
  <si>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</si>
  <si>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</si>
  <si>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</si>
  <si>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</si>
  <si>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</si>
  <si>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</si>
  <si>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</si>
  <si>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</si>
  <si>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</si>
  <si>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</si>
  <si>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</si>
  <si>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</si>
  <si>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</si>
  <si>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</si>
  <si>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</si>
  <si>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</si>
  <si>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</si>
  <si>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</si>
  <si>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</si>
  <si>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</si>
  <si>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</si>
  <si>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</si>
  <si>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</si>
  <si>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</si>
  <si>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</si>
  <si>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</si>
  <si>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</si>
  <si>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</si>
  <si>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</si>
  <si>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</si>
  <si>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</si>
  <si>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</si>
  <si>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</si>
  <si>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</si>
  <si>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</si>
  <si>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</si>
  <si>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</si>
  <si>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</si>
  <si>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</si>
  <si>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</si>
  <si>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</si>
  <si>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</si>
  <si>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</si>
  <si>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</si>
  <si>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</si>
  <si>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</si>
  <si>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</si>
  <si>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</si>
  <si>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</si>
  <si>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</si>
  <si>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</si>
  <si>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</si>
  <si>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</si>
  <si>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</si>
  <si>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</si>
  <si>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</si>
  <si>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</si>
  <si>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</si>
  <si>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</si>
  <si>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</si>
  <si>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</si>
  <si>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</si>
  <si>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</si>
  <si>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</si>
  <si>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</si>
  <si>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</si>
  <si>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</si>
  <si>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</si>
  <si>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</si>
  <si>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</si>
  <si>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</si>
  <si>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</si>
  <si>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</si>
  <si>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</si>
  <si>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</si>
  <si>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</si>
  <si>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</si>
  <si>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</si>
  <si>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</si>
  <si>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</si>
  <si>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</si>
  <si>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</si>
  <si>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</si>
  <si>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</si>
  <si>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</si>
  <si>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</si>
  <si>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</si>
  <si>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</si>
  <si>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</si>
  <si>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</si>
  <si>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</si>
  <si>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</si>
  <si>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</si>
  <si>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</si>
  <si>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</si>
  <si>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</si>
  <si>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</si>
  <si>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</si>
  <si>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</si>
  <si>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</si>
  <si>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</si>
  <si>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</si>
  <si>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</si>
  <si>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</si>
  <si>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</si>
  <si>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</si>
  <si>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</si>
  <si>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</si>
  <si>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</si>
  <si>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</si>
  <si>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</si>
  <si>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</si>
  <si>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</si>
  <si>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</si>
  <si>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</si>
  <si>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</si>
  <si>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</si>
  <si>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</si>
  <si>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</si>
  <si>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</si>
  <si>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</si>
  <si>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</si>
  <si>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</si>
  <si>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</si>
  <si>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</si>
  <si>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</si>
  <si>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</si>
  <si>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</si>
  <si>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</si>
  <si>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</si>
  <si>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</si>
  <si>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</si>
  <si>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</si>
  <si>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</si>
  <si>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</si>
  <si>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</si>
  <si>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</si>
  <si>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</si>
  <si>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</si>
  <si>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</si>
  <si>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</si>
  <si>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</si>
  <si>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</si>
  <si>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</si>
  <si>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</si>
  <si>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</si>
  <si>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</si>
  <si>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</si>
  <si>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</si>
  <si>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</si>
  <si>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</si>
  <si>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</si>
  <si>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</si>
  <si>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</si>
  <si>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</si>
  <si>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</si>
  <si>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</si>
  <si>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</si>
  <si>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</si>
  <si>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</si>
  <si>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</si>
  <si>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</si>
  <si>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</si>
  <si>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</si>
  <si>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</si>
  <si>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</si>
  <si>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</si>
  <si>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</si>
  <si>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</si>
  <si>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</si>
  <si>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</si>
  <si>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</si>
  <si>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</si>
  <si>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</si>
  <si>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</si>
  <si>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</si>
  <si>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</si>
  <si>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</si>
  <si>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</si>
  <si>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</si>
  <si>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</si>
  <si>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</si>
  <si>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</si>
  <si>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</si>
  <si>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</si>
  <si>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</si>
  <si>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</si>
  <si>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</si>
  <si>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</si>
  <si>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</si>
  <si>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</si>
  <si>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</si>
  <si>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</si>
  <si>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</si>
  <si>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</si>
  <si>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</si>
  <si>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</si>
  <si>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</si>
  <si>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</si>
  <si>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</si>
  <si>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</si>
  <si>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</si>
  <si>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</si>
  <si>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</si>
  <si>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</si>
  <si>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</si>
  <si>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</si>
  <si>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</si>
  <si>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</si>
  <si>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</si>
  <si>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</si>
  <si>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</si>
  <si>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</si>
  <si>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</si>
  <si>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</si>
  <si>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</si>
  <si>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</si>
  <si>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</si>
  <si>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</si>
  <si>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</si>
  <si>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</si>
  <si>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</si>
  <si>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</si>
  <si>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</si>
  <si>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</si>
  <si>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</si>
  <si>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</si>
  <si>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</si>
  <si>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</si>
  <si>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</si>
  <si>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</si>
  <si>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</si>
  <si>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</si>
  <si>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</si>
  <si>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</si>
  <si>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</si>
  <si>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</si>
  <si>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</si>
  <si>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</si>
  <si>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</si>
  <si>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</si>
  <si>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</si>
  <si>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</si>
  <si>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</si>
  <si>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</si>
  <si>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</si>
  <si>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</si>
  <si>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</si>
  <si>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</si>
  <si>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</si>
  <si>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</si>
  <si>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</si>
  <si>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</si>
  <si>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</si>
  <si>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</si>
  <si>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</si>
  <si>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</si>
  <si>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</si>
  <si>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</si>
  <si>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</si>
  <si>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</si>
  <si>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</si>
  <si>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</si>
  <si>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</si>
  <si>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</si>
  <si>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</si>
  <si>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</si>
  <si>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</si>
  <si>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</si>
  <si>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</si>
  <si>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</si>
  <si>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</si>
  <si>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</si>
  <si>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</si>
  <si>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</si>
  <si>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</si>
  <si>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</si>
  <si>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</si>
  <si>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</si>
  <si>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</si>
  <si>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</si>
  <si>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</si>
  <si>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</si>
  <si>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</si>
  <si>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</si>
  <si>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</si>
  <si>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</si>
  <si>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</si>
  <si>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</si>
  <si>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</si>
  <si>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</si>
  <si>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</si>
  <si>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</si>
  <si>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</si>
  <si>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</si>
  <si>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</si>
  <si>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</si>
  <si>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</si>
  <si>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</si>
  <si>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</si>
  <si>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</si>
  <si>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</si>
  <si>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</si>
  <si>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</si>
  <si>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</si>
  <si>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</si>
  <si>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</si>
  <si>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</si>
  <si>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</si>
  <si>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</si>
  <si>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</si>
  <si>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</si>
  <si>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</si>
  <si>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</si>
  <si>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</si>
  <si>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</si>
  <si>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</si>
  <si>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</si>
  <si>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</si>
  <si>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</si>
  <si>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</si>
  <si>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</si>
  <si>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</si>
  <si>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</si>
  <si>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</si>
  <si>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</si>
  <si>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</si>
  <si>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</si>
  <si>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</si>
  <si>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</si>
  <si>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</si>
  <si>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</si>
  <si>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</si>
  <si>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</si>
  <si>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</si>
  <si>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</si>
  <si>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</si>
  <si>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</si>
  <si>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</si>
  <si>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</si>
  <si>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</si>
  <si>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</si>
  <si>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</si>
  <si>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</si>
  <si>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</si>
  <si>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</si>
  <si>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</si>
  <si>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</si>
  <si>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</si>
  <si>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</si>
  <si>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</si>
  <si>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</si>
  <si>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</si>
  <si>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</si>
  <si>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</si>
  <si>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</si>
  <si>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</si>
  <si>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</si>
  <si>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</si>
  <si>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</si>
  <si>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</si>
  <si>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</si>
  <si>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</si>
  <si>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</si>
  <si>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</si>
  <si>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</si>
  <si>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</si>
  <si>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</si>
  <si>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</si>
  <si>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</si>
  <si>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</si>
  <si>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</si>
  <si>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</si>
  <si>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</si>
  <si>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</si>
  <si>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</si>
  <si>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</si>
  <si>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</si>
  <si>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</si>
  <si>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</si>
  <si>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</si>
  <si>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</si>
  <si>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</si>
  <si>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</si>
  <si>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</si>
  <si>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</si>
  <si>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</si>
  <si>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</si>
  <si>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</si>
  <si>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</si>
  <si>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</si>
  <si>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</si>
  <si>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</si>
  <si>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</si>
  <si>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</si>
  <si>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</si>
  <si>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</si>
  <si>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</si>
  <si>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</si>
  <si>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</si>
  <si>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</si>
  <si>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</si>
  <si>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</si>
  <si>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</si>
  <si>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</si>
  <si>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</si>
  <si>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</si>
  <si>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</si>
  <si>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</si>
  <si>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</si>
  <si>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</si>
  <si>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</si>
  <si>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</si>
  <si>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</si>
  <si>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</si>
  <si>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</si>
  <si>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</si>
  <si>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</si>
  <si>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</si>
  <si>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</si>
  <si>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</si>
  <si>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</si>
  <si>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</si>
  <si>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</si>
  <si>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</si>
  <si>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</si>
  <si>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</si>
  <si>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</si>
  <si>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</si>
  <si>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</si>
  <si>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</si>
  <si>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</si>
  <si>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</si>
  <si>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</si>
  <si>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</si>
  <si>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</si>
  <si>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</si>
  <si>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</si>
  <si>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</si>
  <si>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</si>
  <si>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</si>
  <si>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</si>
  <si>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</si>
  <si>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</si>
  <si>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</si>
  <si>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</si>
  <si>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</si>
  <si>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</si>
  <si>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</si>
  <si>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</si>
  <si>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</si>
  <si>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</si>
  <si>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</si>
  <si>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</si>
  <si>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</si>
  <si>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</si>
  <si>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</si>
  <si>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</si>
  <si>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</si>
  <si>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</si>
  <si>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</si>
  <si>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</si>
  <si>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</si>
  <si>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</si>
  <si>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</si>
  <si>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</si>
  <si>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</si>
  <si>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</si>
  <si>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</si>
  <si>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</si>
  <si>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</si>
  <si>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</si>
  <si>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</si>
  <si>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</si>
  <si>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</si>
  <si>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</si>
  <si>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</si>
  <si>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</si>
  <si>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</si>
  <si>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</si>
  <si>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</si>
  <si>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</si>
  <si>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</si>
  <si>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</si>
  <si>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</si>
  <si>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</si>
  <si>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</si>
  <si>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</si>
  <si>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</si>
  <si>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</si>
  <si>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</si>
  <si>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</si>
  <si>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</si>
  <si>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</si>
  <si>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</si>
  <si>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</si>
  <si>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</si>
  <si>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</si>
  <si>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</si>
  <si>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</si>
  <si>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</si>
  <si>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</si>
  <si>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</si>
  <si>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</si>
  <si>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</si>
  <si>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</si>
  <si>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</si>
  <si>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</si>
  <si>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</si>
  <si>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</si>
  <si>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</si>
  <si>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</si>
  <si>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</si>
  <si>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</si>
  <si>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</si>
  <si>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</si>
  <si>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</si>
  <si>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</si>
  <si>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</si>
  <si>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</si>
  <si>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</si>
  <si>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</si>
  <si>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</si>
  <si>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</si>
  <si>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</si>
  <si>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</si>
  <si>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</si>
  <si>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</si>
  <si>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</si>
  <si>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</si>
  <si>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</si>
  <si>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</si>
  <si>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</si>
  <si>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</si>
  <si>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</si>
  <si>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</si>
  <si>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</si>
  <si>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</si>
  <si>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</si>
  <si>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</si>
  <si>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</si>
  <si>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</si>
  <si>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</si>
  <si>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</si>
  <si>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</si>
  <si>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</si>
  <si>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</si>
  <si>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</si>
  <si>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</si>
  <si>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</si>
  <si>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</si>
  <si>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</si>
  <si>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</si>
  <si>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</si>
  <si>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</si>
  <si>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</si>
  <si>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</si>
  <si>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</si>
  <si>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</si>
  <si>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</si>
  <si>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</si>
  <si>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</si>
  <si>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</si>
  <si>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</si>
  <si>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</si>
  <si>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</si>
  <si>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</si>
  <si>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</si>
  <si>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</si>
  <si>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</si>
  <si>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</si>
  <si>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</si>
  <si>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</si>
  <si>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</si>
  <si>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</si>
  <si>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</si>
  <si>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</si>
  <si>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</si>
  <si>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</si>
  <si>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</si>
  <si>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</si>
  <si>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</si>
  <si>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</si>
  <si>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</si>
  <si>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</si>
  <si>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</si>
  <si>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</si>
  <si>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</si>
  <si>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</si>
  <si>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</si>
  <si>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</si>
  <si>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</si>
  <si>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</si>
  <si>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</si>
  <si>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</si>
  <si>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</si>
  <si>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</si>
  <si>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</si>
  <si>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</si>
  <si>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</si>
  <si>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</si>
  <si>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</si>
  <si>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</si>
  <si>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</si>
  <si>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</si>
  <si>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</si>
  <si>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</si>
  <si>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</si>
  <si>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</si>
  <si>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</si>
  <si>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</si>
  <si>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</si>
  <si>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</si>
  <si>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</si>
  <si>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</si>
  <si>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</si>
  <si>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</si>
  <si>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</si>
  <si>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</si>
  <si>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</si>
  <si>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</si>
  <si>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</si>
  <si>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</si>
  <si>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</si>
  <si>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</si>
  <si>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</si>
  <si>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</si>
  <si>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</si>
  <si>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</si>
  <si>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</si>
  <si>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</si>
  <si>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</si>
  <si>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</si>
  <si>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</si>
  <si>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</si>
  <si>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</si>
  <si>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</si>
  <si>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</si>
  <si>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</si>
  <si>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</si>
  <si>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</si>
  <si>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</si>
  <si>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</si>
  <si>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</si>
  <si>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</si>
  <si>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</si>
  <si>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</si>
  <si>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</si>
  <si>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</si>
  <si>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</si>
  <si>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</si>
  <si>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</si>
  <si>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</si>
  <si>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</si>
  <si>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</si>
  <si>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</si>
  <si>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</si>
  <si>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</si>
  <si>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</si>
  <si>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</si>
  <si>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</si>
  <si>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</si>
  <si>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</si>
  <si>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</si>
  <si>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</si>
  <si>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</si>
  <si>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</si>
  <si>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</si>
  <si>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</si>
  <si>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</si>
  <si>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</si>
  <si>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</si>
  <si>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</si>
  <si>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</si>
  <si>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</si>
  <si>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</si>
  <si>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</si>
  <si>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</si>
  <si>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</si>
  <si>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</si>
  <si>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</si>
  <si>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</si>
  <si>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</si>
  <si>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</si>
  <si>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</si>
  <si>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</si>
  <si>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</si>
  <si>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</si>
  <si>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</si>
  <si>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</si>
  <si>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</si>
  <si>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</si>
  <si>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</si>
  <si>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</si>
  <si>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</si>
  <si>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</si>
  <si>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</si>
  <si>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</si>
  <si>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</si>
  <si>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</si>
  <si>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</si>
  <si>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</si>
  <si>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</si>
  <si>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</si>
  <si>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</si>
  <si>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</si>
  <si>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</si>
  <si>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</si>
  <si>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</si>
  <si>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</si>
  <si>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</si>
  <si>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</si>
  <si>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</si>
  <si>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</si>
  <si>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</si>
  <si>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</si>
  <si>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</si>
  <si>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</si>
  <si>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</si>
  <si>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</si>
  <si>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</si>
  <si>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</si>
  <si>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</si>
  <si>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</si>
  <si>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</si>
  <si>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</si>
  <si>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</si>
  <si>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</si>
  <si>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</si>
  <si>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</si>
  <si>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</si>
  <si>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</si>
  <si>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</si>
  <si>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</si>
  <si>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</si>
  <si>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</si>
  <si>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</si>
  <si>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</si>
  <si>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</si>
  <si>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</si>
  <si>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</si>
  <si>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</si>
  <si>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</si>
  <si>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</si>
  <si>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</si>
  <si>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</si>
  <si>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</si>
  <si>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</si>
  <si>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</si>
  <si>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</si>
  <si>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</si>
  <si>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</si>
  <si>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</si>
  <si>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</si>
  <si>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</si>
  <si>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</si>
  <si>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</si>
  <si>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</si>
  <si>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</si>
  <si>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</si>
  <si>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</si>
  <si>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</si>
  <si>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</si>
  <si>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</si>
  <si>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</si>
  <si>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</si>
  <si>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</si>
  <si>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</si>
  <si>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</si>
  <si>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</si>
  <si>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</si>
  <si>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</si>
  <si>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</si>
  <si>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</si>
  <si>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</si>
  <si>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</si>
  <si>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</si>
  <si>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</si>
  <si>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</si>
  <si>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</si>
  <si>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</si>
  <si>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</si>
  <si>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</si>
  <si>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</si>
  <si>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</si>
  <si>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</si>
  <si>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</si>
  <si>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</si>
  <si>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</si>
  <si>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</si>
  <si>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</si>
  <si>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</si>
  <si>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</si>
  <si>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</si>
  <si>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</si>
  <si>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</si>
  <si>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</si>
  <si>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</si>
  <si>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</si>
  <si>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</si>
  <si>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</si>
  <si>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</si>
  <si>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</si>
  <si>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</si>
  <si>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</si>
  <si>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</si>
  <si>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</si>
  <si>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</si>
  <si>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</si>
  <si>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</si>
  <si>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</si>
  <si>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</si>
  <si>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</si>
  <si>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</si>
  <si>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</si>
  <si>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</si>
  <si>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</si>
  <si>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</si>
  <si>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</si>
  <si>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</si>
  <si>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</si>
  <si>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</si>
  <si>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</si>
  <si>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</si>
  <si>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</si>
  <si>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</si>
  <si>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</si>
  <si>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</si>
  <si>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</si>
  <si>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</si>
  <si>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</si>
  <si>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</si>
  <si>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</si>
  <si>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</si>
  <si>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</si>
  <si>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</si>
  <si>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</si>
  <si>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</si>
  <si>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</si>
  <si>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</si>
  <si>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</si>
  <si>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</si>
  <si>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</si>
  <si>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</si>
  <si>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</si>
  <si>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</si>
  <si>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</si>
  <si>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</si>
  <si>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</si>
  <si>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</si>
  <si>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</si>
  <si>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</si>
  <si>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</si>
  <si>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</si>
  <si>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</si>
  <si>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</si>
  <si>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</si>
  <si>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</si>
  <si>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</si>
  <si>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</si>
  <si>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</si>
  <si>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</si>
  <si>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</si>
  <si>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</si>
  <si>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</si>
  <si>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</si>
  <si>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</si>
  <si>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</si>
  <si>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</si>
  <si>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</si>
  <si>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</si>
  <si>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</si>
  <si>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</si>
  <si>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</si>
  <si>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</si>
  <si>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</si>
  <si>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</si>
  <si>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</si>
  <si>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</si>
  <si>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</si>
  <si>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</si>
  <si>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</si>
  <si>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</si>
  <si>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</si>
  <si>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</si>
  <si>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</si>
  <si>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</si>
  <si>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</si>
  <si>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</si>
  <si>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</si>
  <si>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</si>
  <si>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</si>
  <si>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</si>
  <si>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</si>
  <si>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</si>
  <si>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</si>
  <si>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</si>
  <si>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</si>
  <si>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</si>
  <si>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</si>
  <si>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</si>
  <si>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</si>
  <si>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</si>
  <si>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</si>
  <si>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</si>
  <si>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</si>
  <si>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</si>
  <si>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</si>
  <si>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</si>
  <si>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</si>
  <si>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</si>
  <si>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</si>
  <si>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</si>
  <si>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</si>
  <si>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</si>
  <si>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</si>
  <si>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</si>
  <si>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</si>
  <si>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</si>
  <si>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</si>
  <si>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</si>
  <si>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</si>
  <si>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</si>
  <si>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</si>
  <si>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</si>
  <si>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</si>
  <si>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</si>
  <si>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</si>
  <si>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</si>
  <si>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</si>
  <si>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</si>
  <si>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</si>
  <si>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</si>
  <si>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</si>
  <si>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</si>
  <si>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</si>
  <si>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</si>
  <si>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</si>
  <si>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</si>
  <si>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</si>
  <si>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</si>
  <si>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</si>
  <si>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</si>
  <si>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</si>
  <si>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</si>
  <si>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</si>
  <si>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</si>
  <si>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</si>
  <si>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</si>
  <si>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</si>
  <si>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</si>
  <si>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</si>
  <si>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</si>
  <si>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</si>
  <si>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</si>
  <si>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</si>
  <si>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</si>
  <si>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</si>
  <si>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</si>
  <si>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</si>
  <si>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</si>
  <si>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</si>
  <si>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</si>
  <si>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</si>
  <si>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</si>
  <si>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</si>
  <si>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</si>
  <si>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</si>
  <si>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</si>
  <si>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</si>
  <si>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</si>
  <si>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</si>
  <si>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</si>
  <si>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</si>
  <si>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</si>
  <si>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</si>
  <si>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</si>
  <si>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</si>
  <si>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</si>
  <si>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</si>
  <si>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</si>
  <si>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</si>
  <si>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</si>
  <si>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</si>
  <si>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</si>
  <si>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</si>
  <si>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</si>
  <si>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</si>
  <si>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</si>
  <si>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</si>
  <si>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</si>
  <si>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</si>
  <si>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</si>
  <si>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</si>
  <si>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</si>
  <si>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</si>
  <si>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</si>
  <si>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</si>
  <si>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</si>
  <si>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</si>
  <si>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</si>
  <si>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</si>
  <si>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</si>
  <si>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</si>
  <si>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</si>
  <si>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</si>
  <si>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</si>
  <si>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</si>
  <si>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</si>
  <si>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</si>
  <si>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</si>
  <si>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</si>
  <si>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</si>
  <si>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</si>
  <si>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</si>
  <si>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</si>
  <si>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</si>
  <si>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</si>
  <si>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</si>
  <si>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</si>
  <si>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</si>
  <si>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</si>
  <si>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</si>
  <si>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</si>
  <si>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</si>
  <si>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</si>
  <si>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</si>
  <si>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</si>
  <si>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</si>
  <si>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</si>
  <si>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</si>
  <si>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</si>
  <si>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</si>
  <si>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</si>
  <si>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</si>
  <si>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</si>
  <si>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</si>
  <si>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</si>
  <si>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</si>
  <si>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</si>
  <si>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</si>
  <si>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</si>
  <si>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</si>
  <si>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</si>
  <si>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</si>
  <si>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</si>
  <si>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</si>
  <si>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</si>
  <si>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</si>
  <si>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</si>
  <si>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</si>
  <si>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</si>
  <si>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</si>
  <si>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</si>
  <si>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</si>
  <si>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</si>
  <si>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</si>
  <si>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</si>
  <si>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</si>
  <si>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</si>
  <si>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</si>
  <si>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</si>
  <si>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</si>
  <si>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</si>
  <si>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</si>
  <si>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</si>
  <si>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</si>
  <si>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</si>
  <si>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</si>
  <si>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</si>
  <si>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</si>
  <si>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</si>
  <si>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</si>
  <si>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</si>
  <si>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</si>
  <si>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</si>
  <si>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</si>
  <si>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</si>
  <si>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</si>
  <si>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</si>
  <si>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</si>
  <si>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</si>
  <si>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</si>
  <si>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</si>
  <si>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</si>
  <si>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</si>
  <si>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</si>
  <si>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</si>
  <si>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</si>
  <si>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</si>
  <si>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</si>
  <si>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</si>
  <si>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</si>
  <si>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</si>
  <si>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</si>
  <si>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</si>
  <si>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</si>
  <si>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</si>
  <si>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</si>
  <si>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</si>
  <si>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</si>
  <si>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</si>
  <si>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</si>
  <si>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</si>
  <si>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</si>
  <si>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</si>
  <si>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</si>
  <si>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</si>
  <si>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</si>
  <si>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</si>
  <si>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</si>
  <si>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</si>
  <si>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</si>
  <si>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</si>
  <si>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</si>
  <si>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</si>
  <si>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</si>
  <si>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</si>
  <si>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</si>
  <si>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</si>
  <si>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</si>
  <si>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</si>
  <si>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</si>
  <si>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</si>
  <si>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</si>
  <si>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</si>
  <si>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</si>
  <si>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</si>
  <si>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</si>
  <si>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</si>
  <si>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</si>
  <si>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</si>
  <si>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</si>
  <si>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</si>
  <si>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</si>
  <si>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</si>
  <si>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</si>
  <si>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</si>
  <si>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</si>
  <si>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</si>
  <si>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</si>
  <si>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</si>
  <si>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</si>
  <si>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</si>
  <si>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</si>
  <si>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</si>
  <si>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</si>
  <si>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</si>
  <si>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</si>
  <si>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</si>
  <si>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</si>
  <si>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</si>
  <si>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</si>
  <si>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</si>
  <si>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</si>
  <si>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</si>
  <si>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</si>
  <si>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</si>
  <si>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</si>
  <si>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</si>
  <si>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</si>
  <si>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</si>
  <si>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</si>
  <si>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</si>
  <si>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</si>
  <si>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</si>
  <si>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</si>
  <si>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</si>
  <si>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</si>
  <si>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</si>
  <si>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</si>
  <si>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</si>
  <si>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</si>
  <si>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</si>
  <si>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</si>
  <si>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</si>
  <si>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</si>
  <si>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</si>
  <si>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</si>
  <si>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</si>
  <si>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</si>
  <si>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</si>
  <si>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</si>
  <si>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</si>
  <si>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</si>
  <si>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</si>
  <si>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</si>
  <si>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</si>
  <si>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</si>
  <si>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</si>
  <si>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</si>
  <si>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</si>
  <si>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</si>
  <si>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</si>
  <si>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</si>
  <si>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</si>
  <si>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</si>
  <si>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</si>
  <si>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</si>
  <si>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</si>
  <si>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</si>
  <si>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</si>
  <si>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</si>
  <si>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</si>
  <si>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</si>
  <si>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</si>
  <si>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</si>
  <si>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</si>
  <si>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</si>
  <si>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</si>
  <si>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</si>
  <si>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</si>
  <si>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</si>
  <si>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</si>
  <si>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</si>
  <si>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</si>
  <si>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</si>
  <si>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</si>
  <si>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</si>
  <si>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</si>
  <si>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</si>
  <si>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</si>
  <si>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</si>
  <si>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</si>
  <si>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</si>
  <si>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</si>
  <si>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</si>
  <si>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</si>
  <si>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</si>
  <si>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</si>
  <si>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</si>
  <si>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</si>
  <si>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</si>
  <si>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</si>
  <si>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</si>
  <si>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</si>
  <si>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</si>
  <si>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</si>
  <si>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</si>
  <si>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</si>
  <si>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</si>
  <si>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</si>
  <si>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</si>
  <si>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</si>
  <si>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</si>
  <si>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</si>
  <si>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</si>
  <si>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</si>
  <si>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</si>
  <si>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</si>
  <si>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</si>
  <si>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</si>
  <si>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</si>
  <si>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</si>
  <si>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</si>
  <si>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</si>
  <si>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</si>
  <si>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</si>
  <si>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</si>
  <si>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</si>
  <si>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</si>
  <si>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</si>
  <si>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</si>
  <si>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</si>
  <si>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</si>
  <si>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</si>
  <si>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</si>
  <si>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</si>
  <si>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</si>
  <si>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</si>
  <si>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</si>
  <si>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</si>
  <si>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</si>
  <si>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</si>
  <si>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</si>
  <si>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</si>
  <si>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</si>
  <si>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</si>
  <si>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</si>
  <si>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</si>
  <si>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</si>
  <si>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</si>
  <si>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</si>
  <si>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</si>
  <si>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</si>
  <si>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</si>
  <si>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</si>
  <si>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</si>
  <si>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</si>
  <si>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</si>
  <si>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</si>
  <si>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</si>
  <si>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</si>
  <si>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</si>
  <si>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</si>
  <si>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</si>
  <si>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</si>
  <si>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</si>
  <si>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</si>
  <si>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</si>
  <si>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</si>
  <si>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</si>
  <si>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</si>
  <si>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</si>
  <si>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</si>
  <si>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</si>
  <si>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</si>
  <si>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</si>
  <si>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</si>
  <si>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</si>
  <si>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</si>
  <si>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</si>
  <si>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</si>
  <si>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</si>
  <si>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</si>
  <si>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</si>
  <si>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</si>
  <si>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</si>
  <si>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</si>
  <si>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</si>
  <si>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</si>
  <si>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</si>
  <si>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</si>
  <si>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</si>
  <si>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</si>
  <si>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</si>
  <si>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</si>
  <si>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</si>
  <si>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</si>
  <si>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</si>
  <si>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</si>
  <si>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</si>
  <si>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</si>
  <si>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</si>
  <si>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</si>
  <si>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</si>
  <si>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</si>
  <si>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</si>
  <si>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</si>
  <si>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</si>
  <si>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</si>
  <si>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</si>
  <si>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</si>
  <si>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</si>
  <si>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</si>
  <si>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</si>
  <si>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</si>
  <si>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</si>
  <si>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</si>
  <si>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</si>
  <si>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</si>
  <si>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</si>
  <si>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</si>
  <si>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</si>
  <si>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</si>
  <si>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</si>
  <si>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</si>
  <si>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</si>
  <si>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</si>
  <si>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</si>
  <si>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</si>
  <si>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</si>
  <si>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</si>
  <si>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</si>
  <si>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</si>
  <si>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</si>
  <si>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</si>
  <si>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</si>
  <si>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</si>
  <si>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</si>
  <si>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</si>
  <si>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</si>
  <si>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</si>
  <si>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</si>
  <si>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</si>
  <si>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</si>
  <si>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</si>
  <si>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</si>
  <si>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</si>
  <si>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</si>
  <si>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</si>
  <si>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</si>
  <si>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</si>
  <si>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</si>
  <si>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</si>
  <si>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</si>
  <si>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</si>
  <si>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</si>
  <si>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</si>
  <si>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</si>
  <si>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</si>
  <si>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</si>
  <si>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</si>
  <si>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</si>
  <si>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</si>
  <si>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</si>
  <si>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</si>
  <si>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</si>
  <si>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</si>
  <si>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</si>
  <si>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</si>
  <si>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</si>
  <si>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</si>
  <si>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</si>
  <si>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</si>
  <si>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</si>
  <si>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</si>
  <si>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</si>
  <si>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</si>
  <si>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</si>
  <si>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</si>
  <si>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</si>
  <si>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</si>
  <si>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</si>
  <si>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</si>
  <si>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</si>
  <si>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</si>
  <si>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</si>
  <si>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</si>
  <si>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</si>
  <si>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</si>
  <si>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</si>
  <si>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</si>
  <si>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</si>
  <si>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</si>
  <si>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</si>
  <si>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</si>
  <si>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</si>
  <si>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</si>
  <si>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</si>
  <si>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</si>
  <si>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</si>
  <si>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</si>
  <si>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</si>
  <si>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</si>
  <si>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</si>
  <si>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</si>
  <si>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</si>
  <si>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</si>
  <si>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</si>
  <si>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</si>
  <si>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</si>
  <si>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</si>
  <si>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</si>
  <si>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</si>
  <si>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</si>
  <si>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</si>
  <si>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</si>
  <si>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</si>
  <si>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</si>
  <si>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</si>
  <si>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</si>
  <si>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</si>
  <si>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</si>
  <si>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</si>
  <si>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</si>
  <si>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</si>
  <si>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</si>
  <si>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</si>
  <si>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</si>
  <si>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</si>
  <si>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</si>
  <si>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</si>
  <si>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</si>
  <si>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</si>
  <si>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</si>
  <si>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</si>
  <si>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</si>
  <si>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</si>
  <si>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</si>
  <si>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</si>
  <si>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</si>
  <si>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</si>
  <si>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</si>
  <si>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</si>
  <si>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</si>
  <si>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</si>
  <si>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</si>
  <si>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</si>
  <si>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</si>
  <si>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</si>
  <si>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</si>
  <si>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</si>
  <si>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</si>
  <si>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</si>
  <si>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</si>
  <si>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</si>
  <si>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</si>
  <si>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</si>
  <si>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</si>
  <si>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</si>
  <si>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</si>
  <si>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</si>
  <si>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</si>
  <si>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</si>
  <si>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</si>
  <si>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</si>
  <si>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</si>
  <si>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</si>
  <si>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</si>
  <si>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</si>
  <si>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</si>
  <si>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</si>
  <si>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</si>
  <si>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</si>
  <si>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</si>
  <si>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</si>
  <si>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</si>
  <si>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</si>
  <si>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</si>
  <si>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</si>
  <si>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</si>
  <si>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</si>
  <si>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</si>
  <si>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</si>
  <si>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</si>
  <si>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</si>
  <si>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</si>
  <si>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</si>
  <si>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</si>
  <si>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</si>
  <si>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</si>
  <si>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</si>
  <si>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</si>
  <si>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</si>
  <si>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</si>
  <si>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</si>
  <si>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</si>
  <si>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</si>
  <si>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</si>
  <si>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</si>
  <si>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</si>
  <si>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</si>
  <si>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</si>
  <si>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</si>
  <si>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</si>
  <si>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</si>
  <si>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</si>
  <si>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</si>
  <si>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</si>
  <si>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</si>
  <si>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</si>
  <si>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</si>
  <si>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</si>
  <si>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</si>
  <si>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</si>
  <si>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</si>
  <si>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</si>
  <si>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</si>
  <si>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</si>
  <si>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</si>
  <si>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</si>
  <si>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</si>
  <si>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</si>
  <si>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</si>
  <si>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</si>
  <si>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</si>
  <si>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</si>
  <si>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</si>
  <si>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</si>
  <si>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</si>
  <si>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</si>
  <si>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</si>
  <si>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</si>
  <si>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</si>
  <si>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</si>
  <si>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</si>
  <si>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</si>
  <si>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</si>
  <si>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</si>
  <si>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</si>
  <si>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</si>
  <si>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</si>
  <si>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</si>
  <si>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</si>
  <si>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</si>
  <si>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</si>
  <si>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</si>
  <si>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</si>
  <si>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</si>
  <si>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</si>
  <si>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</si>
  <si>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</si>
  <si>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</si>
  <si>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</si>
  <si>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</si>
  <si>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</si>
  <si>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</si>
  <si>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</si>
  <si>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</si>
  <si>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</si>
  <si>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</si>
  <si>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</si>
  <si>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</si>
  <si>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</si>
  <si>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</si>
  <si>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</si>
  <si>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</si>
  <si>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</si>
  <si>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</si>
  <si>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</si>
  <si>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</si>
  <si>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</si>
  <si>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</si>
  <si>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</si>
  <si>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</si>
  <si>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</si>
  <si>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</si>
  <si>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</si>
  <si>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</si>
  <si>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</si>
  <si>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</si>
  <si>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</si>
  <si>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</si>
  <si>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</si>
  <si>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</si>
  <si>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</si>
  <si>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</si>
  <si>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</si>
  <si>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</si>
  <si>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</si>
  <si>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</si>
  <si>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</si>
  <si>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</si>
  <si>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</si>
  <si>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</si>
  <si>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</si>
  <si>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</si>
  <si>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</si>
  <si>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</si>
  <si>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</si>
  <si>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</si>
  <si>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</si>
  <si>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</si>
  <si>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</si>
  <si>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</si>
  <si>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</si>
  <si>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</si>
  <si>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</si>
  <si>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</si>
  <si>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</si>
  <si>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</si>
  <si>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</si>
  <si>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</si>
  <si>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</si>
  <si>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</si>
  <si>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</si>
  <si>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</si>
  <si>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</si>
  <si>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</si>
  <si>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</si>
  <si>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</si>
  <si>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</si>
  <si>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</si>
  <si>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</si>
  <si>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</si>
  <si>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</si>
  <si>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</si>
  <si>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</si>
  <si>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</si>
  <si>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</si>
  <si>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</si>
  <si>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</si>
  <si>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</si>
  <si>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</si>
  <si>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</si>
  <si>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</si>
  <si>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</si>
  <si>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</si>
  <si>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</si>
  <si>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</si>
  <si>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</si>
  <si>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</si>
  <si>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</si>
  <si>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</si>
  <si>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</si>
  <si>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</si>
  <si>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</si>
  <si>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</si>
  <si>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</si>
  <si>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</si>
  <si>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</si>
  <si>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</si>
  <si>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</si>
  <si>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</si>
  <si>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</si>
  <si>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</si>
  <si>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</si>
  <si>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</si>
  <si>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</si>
  <si>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</si>
  <si>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</si>
  <si>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</si>
  <si>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</si>
  <si>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</si>
  <si>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</si>
  <si>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</si>
  <si>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</si>
  <si>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</si>
  <si>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</si>
  <si>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</si>
  <si>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</si>
  <si>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</si>
  <si>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</si>
  <si>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</si>
  <si>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</si>
  <si>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</si>
  <si>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</si>
  <si>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</si>
  <si>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</si>
  <si>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</si>
  <si>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</si>
  <si>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</si>
  <si>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</si>
  <si>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</si>
  <si>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</si>
  <si>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</si>
  <si>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</si>
  <si>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</si>
  <si>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</si>
  <si>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</si>
  <si>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</si>
  <si>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</si>
  <si>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</si>
  <si>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</si>
  <si>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</si>
  <si>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</si>
  <si>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</si>
  <si>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</si>
  <si>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</si>
  <si>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</si>
  <si>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</si>
  <si>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</si>
  <si>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</si>
  <si>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</si>
  <si>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</si>
  <si>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</si>
  <si>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</si>
  <si>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</si>
  <si>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</si>
  <si>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</si>
  <si>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</si>
  <si>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</si>
  <si>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</si>
  <si>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</si>
  <si>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</si>
  <si>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</si>
  <si>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</si>
  <si>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</si>
  <si>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</si>
  <si>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</si>
  <si>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</si>
  <si>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</si>
  <si>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</si>
  <si>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</si>
  <si>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</si>
  <si>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</si>
  <si>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</si>
  <si>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</si>
  <si>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</si>
  <si>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</si>
  <si>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</si>
  <si>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</si>
  <si>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</si>
  <si>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</si>
  <si>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</si>
  <si>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</si>
  <si>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</si>
  <si>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</si>
  <si>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</si>
  <si>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</si>
  <si>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</si>
  <si>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</si>
  <si>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</si>
  <si>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</si>
  <si>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</si>
  <si>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</si>
  <si>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</si>
  <si>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</si>
  <si>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</si>
  <si>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</si>
  <si>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</si>
  <si>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</si>
  <si>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</si>
  <si>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</si>
  <si>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</si>
  <si>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</si>
  <si>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</si>
  <si>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</si>
  <si>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</si>
  <si>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</si>
  <si>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</si>
  <si>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</si>
  <si>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</si>
  <si>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</si>
  <si>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</si>
  <si>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</si>
  <si>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</si>
  <si>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</si>
  <si>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</si>
  <si>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</si>
  <si>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</si>
  <si>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</si>
  <si>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</si>
  <si>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</si>
  <si>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</si>
  <si>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</si>
  <si>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</si>
  <si>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</si>
  <si>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</si>
  <si>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</si>
  <si>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</si>
  <si>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</si>
  <si>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</si>
  <si>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</si>
  <si>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</si>
  <si>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</si>
  <si>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</si>
  <si>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</si>
  <si>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</si>
  <si>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</si>
  <si>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</si>
  <si>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</si>
  <si>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</si>
  <si>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</si>
  <si>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</si>
  <si>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</si>
  <si>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</si>
  <si>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</si>
  <si>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</si>
  <si>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</si>
  <si>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</si>
  <si>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</si>
  <si>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</si>
  <si>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</si>
  <si>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</si>
  <si>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</si>
  <si>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</si>
  <si>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</si>
  <si>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</si>
  <si>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</si>
  <si>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</si>
  <si>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</si>
  <si>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</si>
  <si>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</si>
  <si>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</si>
  <si>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</si>
  <si>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</si>
  <si>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</si>
  <si>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</si>
  <si>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</si>
  <si>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</si>
  <si>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</si>
  <si>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</si>
  <si>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</si>
  <si>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</si>
  <si>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</si>
  <si>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</si>
  <si>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</si>
  <si>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</si>
  <si>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</si>
  <si>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</si>
  <si>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</si>
  <si>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</si>
  <si>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</si>
  <si>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</si>
  <si>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</si>
  <si>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</si>
  <si>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</si>
  <si>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</si>
  <si>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</si>
  <si>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</si>
  <si>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</si>
  <si>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</si>
  <si>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</si>
  <si>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</si>
  <si>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</si>
  <si>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</si>
  <si>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</si>
  <si>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</si>
  <si>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</si>
  <si>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</si>
  <si>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</si>
  <si>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</si>
  <si>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</si>
  <si>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</si>
  <si>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</si>
  <si>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</si>
  <si>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</si>
  <si>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</si>
  <si>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</si>
  <si>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</si>
  <si>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</si>
  <si>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</si>
  <si>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</si>
  <si>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</si>
  <si>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</si>
  <si>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</si>
  <si>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</si>
  <si>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</si>
  <si>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</si>
  <si>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</si>
  <si>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</si>
  <si>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</si>
  <si>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</si>
  <si>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</si>
  <si>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</si>
  <si>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</si>
  <si>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</si>
  <si>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</si>
  <si>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</si>
  <si>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</si>
  <si>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</si>
  <si>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</si>
  <si>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</si>
  <si>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</si>
  <si>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</si>
  <si>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</si>
  <si>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</si>
  <si>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</si>
  <si>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</si>
  <si>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</si>
  <si>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</si>
  <si>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</si>
  <si>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</si>
  <si>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</si>
  <si>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</si>
  <si>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</si>
  <si>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</si>
  <si>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</si>
  <si>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</si>
  <si>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</si>
  <si>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</si>
  <si>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</si>
  <si>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</si>
  <si>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</si>
  <si>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</si>
  <si>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</si>
  <si>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</si>
  <si>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</si>
  <si>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</si>
  <si>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</si>
  <si>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</si>
  <si>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</si>
  <si>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</si>
  <si>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</si>
  <si>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</si>
  <si>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</si>
  <si>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</si>
  <si>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</si>
  <si>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</si>
  <si>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</si>
  <si>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</si>
  <si>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</si>
  <si>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</si>
  <si>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</si>
  <si>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</si>
  <si>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</si>
  <si>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</si>
  <si>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</si>
  <si>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</si>
  <si>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</si>
  <si>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</si>
  <si>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</si>
  <si>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</si>
  <si>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</si>
  <si>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</si>
  <si>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</si>
  <si>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</si>
  <si>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</si>
  <si>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</si>
  <si>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</si>
  <si>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</si>
  <si>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</si>
  <si>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</si>
  <si>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</si>
  <si>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</si>
  <si>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</si>
  <si>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</si>
  <si>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</si>
  <si>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</si>
  <si>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</si>
  <si>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</si>
  <si>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</si>
  <si>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</si>
  <si>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</si>
  <si>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</si>
  <si>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</si>
  <si>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</si>
  <si>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</si>
  <si>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</si>
  <si>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</si>
  <si>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</si>
  <si>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</si>
  <si>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</si>
  <si>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</si>
  <si>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</si>
  <si>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</si>
  <si>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</si>
  <si>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</si>
  <si>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</si>
  <si>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</si>
  <si>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</si>
  <si>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</si>
  <si>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</si>
  <si>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</si>
  <si>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</si>
  <si>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</si>
  <si>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</si>
  <si>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</si>
  <si>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</si>
  <si>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</si>
  <si>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</si>
  <si>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</si>
  <si>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</si>
  <si>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</si>
  <si>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</si>
  <si>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</si>
  <si>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</si>
  <si>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</si>
  <si>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</si>
  <si>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</si>
  <si>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</si>
  <si>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</si>
  <si>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</si>
  <si>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</si>
  <si>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</si>
  <si>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</si>
  <si>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</si>
  <si>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</si>
  <si>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</si>
  <si>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</si>
  <si>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</si>
  <si>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</si>
  <si>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</si>
  <si>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</si>
  <si>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</si>
  <si>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</si>
  <si>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</si>
  <si>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</si>
  <si>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</si>
  <si>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</si>
  <si>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</si>
  <si>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</si>
  <si>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</si>
  <si>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</si>
  <si>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</si>
  <si>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</si>
  <si>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</si>
  <si>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</si>
  <si>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</si>
  <si>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</si>
  <si>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</si>
  <si>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</si>
  <si>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</si>
  <si>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</si>
  <si>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</si>
  <si>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</si>
  <si>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</si>
  <si>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</si>
  <si>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</si>
  <si>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</si>
  <si>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</si>
  <si>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</si>
  <si>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</si>
  <si>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</si>
  <si>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</si>
  <si>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</si>
  <si>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</si>
  <si>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</si>
  <si>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</si>
  <si>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</si>
  <si>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</si>
  <si>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</si>
  <si>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</si>
  <si>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</si>
  <si>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</si>
  <si>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</si>
  <si>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</si>
  <si>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</si>
  <si>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</si>
  <si>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</si>
  <si>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</si>
  <si>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</si>
  <si>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</si>
  <si>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</si>
  <si>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</si>
  <si>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</si>
  <si>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</si>
  <si>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</si>
  <si>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</si>
  <si>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</si>
  <si>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</si>
  <si>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</si>
  <si>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</si>
  <si>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</si>
  <si>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</si>
  <si>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</si>
  <si>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</si>
  <si>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</si>
  <si>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</si>
  <si>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</si>
  <si>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</si>
  <si>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</si>
  <si>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</si>
  <si>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</si>
  <si>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</si>
  <si>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</si>
  <si>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</si>
  <si>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</si>
  <si>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</si>
  <si>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</si>
  <si>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</si>
  <si>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</si>
  <si>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</si>
  <si>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</si>
  <si>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</si>
  <si>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</si>
  <si>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</si>
  <si>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</si>
  <si>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</si>
  <si>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</si>
  <si>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</si>
  <si>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</si>
  <si>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</si>
  <si>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</si>
  <si>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</si>
  <si>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</si>
  <si>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</si>
  <si>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</si>
  <si>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</si>
  <si>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</si>
  <si>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</si>
  <si>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</si>
  <si>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</si>
  <si>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</si>
  <si>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</si>
  <si>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</si>
  <si>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</si>
  <si>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</si>
  <si>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</si>
  <si>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</si>
  <si>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</si>
  <si>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</si>
  <si>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</si>
  <si>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</si>
  <si>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</si>
  <si>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</si>
  <si>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</si>
  <si>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</si>
  <si>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</si>
  <si>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</si>
  <si>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</si>
  <si>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</si>
  <si>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</si>
  <si>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</si>
  <si>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</si>
  <si>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</si>
  <si>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</si>
  <si>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</si>
  <si>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</si>
  <si>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</si>
  <si>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</si>
  <si>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</si>
  <si>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</si>
  <si>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</si>
  <si>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</si>
  <si>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</si>
  <si>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</si>
  <si>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</si>
  <si>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</si>
  <si>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</si>
  <si>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</si>
  <si>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</si>
  <si>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</si>
  <si>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</si>
  <si>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</si>
  <si>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</si>
  <si>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</si>
  <si>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</si>
  <si>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</si>
  <si>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</si>
  <si>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</si>
  <si>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</si>
  <si>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</si>
  <si>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</si>
  <si>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</si>
  <si>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</si>
  <si>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</si>
  <si>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</si>
  <si>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</si>
  <si>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</si>
  <si>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</si>
  <si>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</si>
  <si>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</si>
  <si>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</si>
  <si>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</si>
  <si>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</si>
  <si>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</si>
  <si>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</si>
  <si>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</si>
  <si>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</si>
  <si>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</si>
  <si>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</si>
  <si>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</si>
  <si>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</si>
  <si>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</si>
  <si>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</si>
  <si>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</si>
  <si>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</si>
  <si>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</si>
  <si>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</si>
  <si>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</si>
  <si>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</si>
  <si>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</si>
  <si>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</si>
  <si>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</si>
  <si>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</si>
  <si>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</si>
  <si>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</si>
  <si>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</si>
  <si>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</si>
  <si>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</si>
  <si>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</si>
  <si>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</si>
  <si>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</si>
  <si>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</si>
  <si>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</si>
  <si>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</si>
  <si>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</si>
  <si>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</si>
  <si>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</si>
  <si>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</si>
  <si>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</si>
  <si>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</si>
  <si>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</si>
  <si>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</si>
  <si>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</si>
  <si>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</si>
  <si>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</si>
  <si>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</si>
  <si>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</si>
  <si>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</si>
  <si>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</si>
  <si>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</si>
  <si>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</si>
  <si>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</si>
  <si>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</si>
  <si>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</si>
  <si>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</si>
  <si>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</si>
  <si>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</si>
  <si>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</si>
  <si>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</si>
  <si>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</si>
  <si>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</si>
  <si>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</si>
  <si>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</si>
  <si>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</si>
  <si>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</si>
  <si>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</si>
  <si>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</si>
  <si>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</si>
  <si>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</si>
  <si>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</si>
  <si>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</si>
  <si>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</si>
  <si>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</si>
  <si>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</si>
  <si>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</si>
  <si>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</si>
  <si>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</si>
  <si>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</si>
  <si>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</si>
  <si>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</si>
  <si>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</si>
  <si>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</si>
  <si>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</si>
  <si>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</si>
  <si>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</si>
  <si>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</si>
  <si>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</si>
  <si>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</si>
  <si>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</si>
  <si>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</si>
  <si>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</si>
  <si>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</si>
  <si>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</si>
  <si>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</si>
  <si>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</si>
  <si>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</si>
  <si>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</si>
  <si>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</si>
  <si>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</si>
  <si>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</si>
  <si>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</si>
  <si>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</si>
  <si>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</si>
  <si>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</si>
  <si>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</si>
  <si>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</si>
  <si>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</si>
  <si>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</si>
  <si>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</si>
  <si>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</si>
  <si>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</si>
  <si>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</si>
  <si>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</si>
  <si>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</si>
  <si>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</si>
  <si>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</si>
  <si>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</si>
  <si>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</si>
  <si>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</si>
  <si>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</si>
  <si>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</si>
  <si>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</si>
  <si>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</si>
  <si>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</si>
  <si>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</si>
  <si>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</si>
  <si>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</si>
  <si>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</si>
  <si>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</si>
  <si>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</si>
  <si>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</si>
  <si>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</si>
  <si>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</si>
  <si>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</si>
  <si>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</si>
  <si>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</si>
  <si>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</si>
  <si>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</si>
  <si>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</si>
  <si>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</si>
  <si>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</si>
  <si>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</si>
  <si>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</si>
  <si>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</si>
  <si>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</si>
  <si>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</si>
  <si>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</si>
  <si>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</si>
  <si>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</si>
  <si>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</si>
  <si>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</si>
  <si>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</si>
  <si>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</si>
  <si>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</si>
  <si>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</si>
  <si>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</si>
  <si>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</si>
  <si>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</si>
  <si>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</si>
  <si>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</si>
  <si>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</si>
  <si>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</si>
  <si>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</si>
  <si>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</si>
  <si>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</si>
  <si>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</si>
  <si>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</si>
  <si>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</si>
  <si>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</si>
  <si>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</si>
  <si>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</si>
  <si>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</si>
  <si>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</si>
  <si>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</si>
  <si>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</si>
  <si>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</si>
  <si>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</si>
  <si>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</si>
  <si>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</si>
  <si>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</si>
  <si>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</si>
  <si>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</si>
  <si>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</si>
  <si>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</si>
  <si>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</si>
  <si>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</si>
  <si>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</si>
  <si>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</si>
  <si>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</si>
  <si>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</si>
  <si>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</si>
  <si>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</si>
  <si>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</si>
  <si>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</si>
  <si>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</si>
  <si>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</si>
  <si>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</si>
  <si>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</si>
  <si>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</si>
  <si>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</si>
  <si>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</si>
  <si>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</si>
  <si>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</si>
  <si>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</si>
  <si>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</si>
  <si>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</si>
  <si>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</si>
  <si>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</si>
  <si>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</si>
  <si>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</si>
  <si>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</si>
  <si>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</si>
  <si>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</si>
  <si>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</si>
  <si>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</si>
  <si>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</si>
  <si>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</si>
  <si>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</si>
  <si>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</si>
  <si>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</si>
  <si>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</si>
  <si>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</si>
  <si>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</si>
  <si>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</si>
  <si>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</si>
  <si>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</si>
  <si>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</si>
  <si>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</si>
  <si>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</si>
  <si>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</si>
  <si>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</si>
  <si>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</si>
  <si>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</si>
  <si>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</si>
  <si>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</si>
  <si>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</si>
  <si>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</si>
  <si>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</si>
  <si>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</si>
  <si>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</si>
  <si>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</si>
  <si>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</si>
  <si>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</si>
  <si>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</si>
  <si>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</si>
  <si>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</si>
  <si>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</si>
  <si>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</si>
  <si>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</si>
  <si>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</si>
  <si>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</si>
  <si>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</si>
  <si>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</si>
  <si>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</si>
  <si>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</si>
  <si>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</si>
  <si>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</si>
  <si>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</si>
  <si>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</si>
  <si>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</si>
  <si>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</si>
  <si>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</si>
  <si>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</si>
  <si>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</si>
  <si>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</si>
  <si>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</si>
  <si>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</si>
  <si>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</si>
  <si>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</si>
  <si>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</si>
  <si>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</si>
  <si>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</si>
  <si>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</si>
  <si>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</si>
  <si>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</si>
  <si>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</si>
  <si>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</si>
  <si>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</si>
  <si>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</si>
  <si>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</si>
  <si>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</si>
  <si>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</si>
  <si>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</si>
  <si>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</si>
  <si>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</si>
  <si>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</si>
  <si>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</si>
  <si>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</si>
  <si>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</si>
  <si>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</si>
  <si>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</si>
  <si>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</si>
  <si>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</si>
  <si>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</si>
  <si>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</si>
  <si>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</si>
  <si>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</si>
  <si>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</si>
  <si>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</si>
  <si>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</si>
  <si>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</si>
  <si>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</si>
  <si>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</si>
  <si>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</si>
  <si>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</si>
  <si>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</si>
  <si>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</si>
  <si>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</si>
  <si>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</si>
  <si>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</si>
  <si>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</si>
  <si>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</si>
  <si>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</si>
  <si>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</si>
  <si>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</si>
  <si>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</si>
  <si>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</si>
  <si>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</si>
  <si>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</si>
  <si>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</si>
  <si>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</si>
  <si>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</si>
  <si>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</si>
  <si>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</si>
  <si>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</si>
  <si>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</si>
  <si>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</si>
  <si>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</si>
  <si>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</si>
  <si>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</si>
  <si>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</si>
  <si>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</si>
  <si>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</si>
  <si>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</si>
  <si>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</si>
  <si>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</si>
  <si>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</si>
  <si>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</si>
  <si>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</si>
  <si>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</si>
  <si>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</si>
  <si>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</si>
  <si>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</si>
  <si>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</si>
  <si>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</si>
  <si>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</si>
  <si>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</si>
  <si>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</si>
  <si>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</si>
  <si>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</si>
  <si>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</si>
  <si>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</si>
  <si>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</si>
  <si>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</si>
  <si>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</si>
  <si>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</si>
  <si>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</si>
  <si>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</si>
  <si>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</si>
  <si>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</si>
  <si>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</si>
  <si>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</si>
  <si>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</si>
  <si>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</si>
  <si>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</si>
  <si>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</si>
  <si>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</si>
  <si>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</si>
  <si>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</si>
  <si>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</si>
  <si>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</si>
  <si>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</si>
  <si>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</si>
  <si>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</si>
  <si>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</si>
  <si>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</si>
  <si>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</si>
  <si>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</si>
  <si>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</si>
  <si>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</si>
  <si>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</si>
  <si>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</si>
  <si>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</si>
  <si>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</si>
  <si>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</si>
  <si>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</si>
  <si>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</si>
  <si>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</si>
  <si>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</si>
  <si>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</si>
  <si>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</si>
  <si>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</si>
  <si>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</si>
  <si>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</si>
  <si>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</si>
  <si>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</si>
  <si>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</si>
  <si>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</si>
  <si>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</si>
  <si>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</si>
  <si>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</si>
  <si>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</si>
  <si>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</si>
  <si>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</si>
  <si>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</si>
  <si>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</si>
  <si>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</si>
  <si>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</si>
  <si>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</si>
  <si>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</si>
  <si>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</si>
  <si>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</si>
  <si>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</si>
  <si>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</si>
  <si>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</si>
  <si>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</si>
  <si>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</si>
  <si>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</si>
  <si>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</si>
  <si>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</si>
  <si>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</si>
  <si>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</si>
  <si>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</si>
  <si>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</si>
  <si>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</si>
  <si>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</si>
  <si>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</si>
  <si>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</si>
  <si>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</si>
  <si>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</si>
  <si>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</si>
  <si>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</si>
  <si>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</si>
  <si>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</si>
  <si>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</si>
  <si>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</si>
  <si>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</si>
  <si>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</si>
  <si>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</si>
  <si>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</si>
  <si>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</si>
  <si>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</si>
  <si>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</si>
  <si>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</si>
  <si>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</si>
  <si>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</si>
  <si>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</si>
  <si>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</si>
  <si>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</si>
  <si>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</si>
  <si>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</si>
  <si>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</si>
  <si>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</si>
  <si>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</si>
  <si>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</si>
  <si>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</si>
  <si>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</si>
  <si>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</si>
  <si>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</si>
  <si>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</si>
  <si>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</si>
  <si>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</si>
  <si>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</si>
  <si>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</si>
  <si>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</si>
  <si>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</si>
  <si>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</si>
  <si>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</si>
  <si>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</si>
  <si>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</si>
  <si>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</si>
  <si>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</si>
  <si>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</si>
  <si>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</si>
  <si>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</si>
  <si>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</si>
  <si>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</si>
  <si>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</si>
  <si>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</si>
  <si>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</si>
  <si>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</si>
  <si>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</si>
  <si>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</si>
  <si>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</si>
  <si>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</si>
  <si>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</si>
  <si>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</si>
  <si>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</si>
  <si>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</si>
  <si>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</si>
  <si>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</si>
  <si>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</si>
  <si>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</si>
  <si>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</si>
  <si>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</si>
  <si>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</si>
  <si>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</si>
  <si>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</si>
  <si>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</si>
  <si>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</si>
  <si>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</si>
  <si>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</si>
  <si>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</si>
  <si>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</si>
  <si>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</si>
  <si>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</si>
  <si>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</si>
  <si>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</si>
  <si>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</si>
  <si>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</si>
  <si>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</si>
  <si>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</si>
  <si>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</si>
  <si>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</si>
  <si>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</si>
  <si>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</si>
  <si>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</si>
  <si>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</si>
  <si>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</si>
  <si>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</si>
  <si>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</si>
  <si>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</si>
  <si>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</si>
  <si>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</si>
  <si>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</si>
  <si>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</si>
  <si>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</si>
  <si>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</si>
  <si>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</si>
  <si>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</si>
  <si>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</si>
  <si>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</si>
  <si>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</si>
  <si>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</si>
  <si>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</si>
  <si>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</si>
  <si>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</si>
  <si>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</si>
  <si>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</si>
  <si>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</si>
  <si>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</si>
  <si>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</si>
  <si>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</si>
  <si>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</si>
  <si>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</si>
  <si>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</si>
  <si>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</si>
  <si>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</si>
  <si>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</si>
  <si>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</si>
  <si>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</si>
  <si>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</si>
  <si>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</si>
  <si>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</si>
  <si>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</si>
  <si>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</si>
  <si>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</si>
  <si>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</si>
  <si>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</si>
  <si>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</si>
  <si>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</si>
  <si>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</si>
  <si>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</si>
  <si>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</si>
  <si>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</si>
  <si>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</si>
  <si>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</si>
  <si>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</si>
  <si>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</si>
  <si>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</si>
  <si>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</si>
  <si>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</si>
  <si>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</si>
  <si>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</si>
  <si>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</si>
  <si>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</si>
  <si>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</si>
  <si>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</si>
  <si>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</si>
  <si>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</si>
  <si>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</si>
  <si>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</si>
  <si>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</si>
  <si>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</si>
  <si>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</si>
  <si>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</si>
  <si>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</si>
  <si>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</si>
  <si>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</si>
  <si>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</si>
  <si>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</si>
  <si>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</si>
  <si>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</si>
  <si>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</si>
  <si>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</si>
  <si>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</si>
  <si>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</si>
  <si>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</si>
  <si>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</si>
  <si>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</si>
  <si>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</si>
  <si>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</si>
  <si>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</si>
  <si>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</si>
  <si>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</si>
  <si>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</si>
  <si>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</si>
  <si>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</si>
  <si>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</si>
  <si>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</si>
  <si>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</si>
  <si>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</si>
  <si>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</si>
  <si>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</si>
  <si>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</si>
  <si>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</si>
  <si>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</si>
  <si>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</si>
  <si>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</si>
  <si>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</si>
  <si>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</si>
  <si>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</si>
  <si>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</si>
  <si>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</si>
  <si>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</si>
  <si>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</si>
  <si>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</si>
  <si>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</si>
  <si>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</si>
  <si>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</si>
  <si>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</si>
  <si>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</si>
  <si>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</si>
  <si>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</si>
  <si>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</si>
  <si>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</si>
  <si>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</si>
  <si>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</si>
  <si>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</si>
  <si>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</si>
  <si>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</si>
  <si>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</si>
  <si>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</si>
  <si>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</si>
  <si>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</si>
  <si>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</si>
  <si>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</si>
  <si>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</si>
  <si>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</si>
  <si>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</si>
  <si>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</si>
  <si>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</si>
  <si>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</si>
  <si>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</si>
  <si>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</si>
  <si>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</si>
  <si>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</si>
  <si>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</si>
  <si>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</si>
  <si>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</si>
  <si>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</si>
  <si>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</si>
  <si>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</si>
  <si>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</si>
  <si>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</si>
  <si>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</si>
  <si>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</si>
  <si>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</si>
  <si>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</si>
  <si>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</si>
  <si>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</si>
  <si>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</si>
  <si>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</si>
  <si>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</si>
  <si>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</si>
  <si>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</si>
  <si>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</si>
  <si>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</si>
  <si>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</si>
  <si>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</si>
  <si>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</si>
  <si>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</si>
  <si>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</si>
  <si>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</si>
  <si>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</si>
  <si>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</si>
  <si>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</si>
  <si>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</si>
  <si>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</si>
  <si>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</si>
  <si>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</si>
  <si>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</si>
  <si>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</si>
  <si>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</si>
  <si>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</si>
  <si>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</si>
  <si>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</si>
  <si>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</si>
  <si>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</si>
  <si>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</si>
  <si>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</si>
  <si>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</si>
  <si>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</si>
  <si>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</si>
  <si>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</si>
  <si>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</si>
  <si>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</si>
  <si>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</si>
  <si>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</si>
  <si>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</si>
  <si>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</si>
  <si>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</si>
  <si>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</si>
  <si>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</si>
  <si>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</si>
  <si>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</si>
  <si>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</si>
  <si>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</si>
  <si>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</si>
  <si>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</si>
  <si>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</si>
  <si>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</si>
  <si>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</si>
  <si>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</si>
  <si>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</si>
  <si>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</si>
  <si>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</si>
  <si>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</si>
  <si>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</si>
  <si>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</si>
  <si>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</si>
  <si>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</si>
  <si>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</si>
  <si>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</si>
  <si>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</si>
  <si>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</si>
  <si>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</si>
  <si>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</si>
  <si>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</si>
  <si>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</si>
  <si>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</si>
  <si>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</si>
  <si>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</si>
  <si>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</si>
  <si>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</si>
  <si>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</si>
  <si>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</si>
  <si>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</si>
  <si>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</si>
  <si>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</si>
  <si>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</si>
  <si>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</si>
  <si>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</si>
  <si>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</si>
  <si>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</si>
  <si>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</si>
  <si>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</si>
  <si>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</si>
  <si>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</si>
  <si>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</si>
  <si>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</si>
  <si>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</si>
  <si>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</si>
  <si>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</si>
  <si>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</si>
  <si>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</si>
  <si>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</si>
  <si>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</si>
  <si>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</si>
  <si>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</si>
  <si>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</si>
  <si>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</si>
  <si>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</si>
  <si>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</si>
  <si>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</si>
  <si>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</si>
  <si>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</si>
  <si>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</si>
  <si>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</si>
  <si>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</si>
  <si>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</si>
  <si>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</si>
  <si>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</si>
  <si>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</si>
  <si>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</si>
  <si>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</si>
  <si>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</si>
  <si>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</si>
  <si>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</si>
  <si>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</si>
  <si>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</si>
  <si>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</si>
  <si>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</si>
  <si>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</si>
  <si>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</si>
  <si>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</si>
  <si>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</si>
  <si>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</si>
  <si>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</si>
  <si>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</si>
  <si>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</si>
  <si>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</si>
  <si>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</si>
  <si>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</si>
  <si>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</si>
  <si>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</si>
  <si>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</si>
  <si>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</si>
  <si>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</si>
  <si>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</si>
  <si>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</si>
  <si>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</si>
  <si>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</si>
  <si>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</si>
  <si>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</si>
  <si>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</si>
  <si>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</si>
  <si>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</si>
  <si>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</si>
  <si>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</si>
  <si>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</si>
  <si>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</si>
  <si>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</si>
  <si>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</si>
  <si>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</si>
  <si>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</si>
  <si>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</si>
  <si>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</si>
  <si>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</si>
  <si>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</si>
  <si>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</si>
  <si>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</si>
  <si>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</si>
  <si>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</si>
  <si>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</si>
  <si>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</si>
  <si>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</si>
  <si>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</si>
  <si>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</si>
  <si>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</si>
  <si>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</si>
  <si>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</si>
  <si>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</si>
  <si>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</si>
  <si>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</si>
  <si>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</si>
  <si>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</si>
  <si>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</si>
  <si>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</si>
  <si>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</si>
  <si>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</si>
  <si>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</si>
  <si>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</si>
  <si>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</si>
  <si>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</si>
  <si>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</si>
  <si>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</si>
  <si>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</si>
  <si>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</si>
  <si>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</si>
  <si>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</si>
  <si>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</si>
  <si>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</si>
  <si>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</si>
  <si>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</si>
  <si>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</si>
  <si>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</si>
  <si>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</si>
  <si>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</si>
  <si>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</si>
  <si>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</si>
  <si>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</si>
  <si>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</si>
  <si>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</si>
  <si>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</si>
  <si>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</si>
  <si>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</si>
  <si>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</si>
  <si>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</si>
  <si>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</si>
  <si>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</si>
  <si>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</si>
  <si>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</si>
  <si>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</si>
  <si>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</si>
  <si>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</si>
  <si>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</si>
  <si>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</si>
  <si>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</si>
  <si>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</si>
  <si>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</si>
  <si>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</si>
  <si>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</si>
  <si>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</si>
  <si>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</si>
  <si>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</si>
  <si>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</si>
  <si>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</si>
  <si>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</si>
  <si>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</si>
  <si>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</si>
  <si>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</si>
  <si>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</si>
  <si>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</si>
  <si>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</si>
  <si>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</si>
  <si>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</si>
  <si>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</si>
  <si>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</si>
  <si>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</si>
  <si>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</si>
  <si>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</si>
  <si>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</si>
  <si>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</si>
  <si>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</si>
  <si>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</si>
  <si>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</si>
  <si>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</si>
  <si>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</si>
  <si>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</si>
  <si>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</si>
  <si>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</si>
  <si>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</si>
  <si>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</si>
  <si>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</si>
  <si>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</si>
  <si>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</si>
  <si>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</si>
  <si>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</si>
  <si>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</si>
  <si>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</si>
  <si>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</si>
  <si>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</si>
  <si>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</si>
  <si>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</si>
  <si>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</si>
  <si>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</si>
  <si>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</si>
  <si>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</si>
  <si>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</si>
  <si>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</si>
  <si>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</si>
  <si>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</si>
  <si>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</si>
  <si>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</si>
  <si>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</si>
  <si>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</si>
  <si>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</si>
  <si>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</si>
  <si>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</si>
  <si>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</si>
  <si>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</si>
  <si>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</si>
  <si>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</si>
  <si>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</si>
  <si>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</si>
  <si>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</si>
  <si>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</si>
  <si>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</si>
  <si>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</si>
  <si>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</si>
  <si>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</si>
  <si>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</si>
  <si>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</si>
  <si>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</si>
  <si>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</si>
  <si>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</si>
  <si>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</si>
  <si>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</si>
  <si>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</si>
  <si>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</si>
  <si>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</si>
  <si>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</si>
  <si>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</si>
  <si>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</si>
  <si>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</si>
  <si>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</si>
  <si>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</si>
  <si>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</si>
  <si>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</si>
  <si>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</si>
  <si>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</si>
  <si>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</si>
  <si>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</si>
  <si>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</si>
  <si>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</si>
  <si>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</si>
  <si>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</si>
  <si>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</si>
  <si>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</si>
  <si>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</si>
  <si>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</si>
  <si>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</si>
  <si>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</si>
  <si>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</si>
  <si>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</si>
  <si>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</si>
  <si>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</si>
  <si>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</si>
  <si>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</si>
  <si>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</si>
  <si>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</si>
  <si>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</si>
  <si>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</si>
  <si>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</si>
  <si>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</si>
  <si>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</si>
  <si>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</si>
  <si>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</si>
  <si>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</si>
  <si>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</si>
  <si>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</si>
  <si>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</si>
  <si>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</si>
  <si>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</si>
  <si>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</si>
  <si>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</si>
  <si>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</si>
  <si>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</si>
  <si>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</si>
  <si>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</si>
  <si>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</si>
  <si>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</si>
  <si>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</si>
  <si>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</si>
  <si>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</si>
  <si>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</si>
  <si>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</si>
  <si>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</si>
  <si>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</si>
  <si>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</si>
  <si>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</si>
  <si>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</si>
  <si>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</si>
  <si>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</si>
  <si>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</si>
  <si>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</si>
  <si>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</si>
  <si>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</si>
  <si>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</si>
  <si>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</si>
  <si>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</si>
  <si>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</si>
  <si>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</si>
  <si>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</si>
  <si>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</si>
  <si>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</si>
  <si>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</si>
  <si>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</si>
  <si>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</si>
  <si>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</si>
  <si>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</si>
  <si>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</si>
  <si>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</si>
  <si>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</si>
  <si>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</si>
  <si>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</si>
  <si>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</si>
  <si>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</si>
  <si>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</si>
  <si>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</si>
  <si>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</si>
  <si>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</si>
  <si>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</si>
  <si>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</si>
  <si>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</si>
  <si>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</si>
  <si>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</si>
  <si>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</si>
  <si>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</si>
  <si>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</si>
  <si>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</si>
  <si>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</si>
  <si>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</si>
  <si>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</si>
  <si>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</si>
  <si>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</si>
  <si>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</si>
  <si>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</si>
  <si>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</si>
  <si>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</si>
  <si>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</si>
  <si>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</si>
  <si>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</si>
  <si>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</si>
  <si>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</si>
  <si>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</si>
  <si>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</si>
  <si>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</si>
  <si>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</si>
  <si>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</si>
  <si>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</si>
  <si>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</si>
  <si>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</si>
  <si>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</si>
  <si>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</si>
  <si>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</si>
  <si>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</si>
  <si>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</si>
  <si>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</si>
  <si>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</si>
  <si>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</si>
  <si>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</si>
  <si>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</si>
  <si>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</si>
  <si>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</si>
  <si>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</si>
  <si>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</si>
  <si>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</si>
  <si>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</si>
  <si>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</si>
  <si>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</si>
  <si>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</si>
  <si>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</si>
  <si>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</si>
  <si>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</si>
  <si>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</si>
  <si>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</si>
  <si>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</si>
  <si>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</si>
  <si>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</si>
  <si>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</si>
  <si>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</si>
  <si>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</si>
  <si>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</si>
  <si>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</si>
  <si>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</si>
  <si>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</si>
  <si>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</si>
  <si>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</si>
  <si>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</si>
  <si>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</si>
  <si>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</si>
  <si>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</si>
  <si>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</si>
  <si>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</si>
  <si>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</si>
  <si>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</si>
  <si>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</si>
  <si>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</si>
  <si>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</si>
  <si>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</si>
  <si>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</si>
  <si>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</si>
  <si>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</si>
  <si>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</si>
  <si>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</si>
  <si>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</si>
  <si>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</si>
  <si>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</si>
  <si>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</si>
  <si>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</si>
  <si>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</si>
  <si>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</si>
  <si>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</si>
  <si>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</si>
  <si>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</si>
  <si>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</si>
  <si>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</si>
  <si>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</si>
  <si>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</si>
  <si>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</si>
  <si>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</si>
  <si>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</si>
  <si>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</si>
  <si>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</si>
  <si>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</si>
  <si>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</si>
  <si>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</si>
  <si>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</si>
  <si>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</si>
  <si>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</si>
  <si>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</si>
  <si>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</si>
  <si>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</si>
  <si>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</si>
  <si>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</si>
  <si>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</si>
  <si>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</si>
  <si>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</si>
  <si>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</si>
  <si>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</si>
  <si>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</si>
  <si>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</si>
  <si>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</si>
  <si>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</si>
  <si>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</si>
  <si>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</si>
  <si>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</si>
  <si>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</si>
  <si>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</si>
  <si>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</si>
  <si>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</si>
  <si>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</si>
  <si>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</si>
  <si>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</si>
  <si>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</si>
  <si>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</si>
  <si>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</si>
  <si>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</si>
  <si>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</si>
  <si>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</si>
  <si>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</si>
  <si>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</si>
  <si>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</si>
  <si>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</si>
  <si>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</si>
  <si>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</si>
  <si>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</si>
  <si>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</si>
  <si>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</si>
  <si>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</si>
  <si>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</si>
  <si>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</si>
  <si>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</si>
  <si>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</si>
  <si>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</si>
  <si>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</si>
  <si>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</si>
  <si>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</si>
  <si>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</si>
  <si>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</si>
  <si>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</si>
  <si>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</si>
  <si>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</si>
  <si>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</si>
  <si>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</si>
  <si>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</si>
  <si>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</si>
  <si>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</si>
  <si>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</si>
  <si>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</si>
  <si>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</si>
  <si>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</si>
  <si>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</si>
  <si>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</si>
  <si>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</si>
  <si>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</si>
  <si>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</si>
  <si>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</si>
  <si>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</si>
  <si>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</si>
  <si>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</si>
  <si>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</si>
  <si>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</si>
  <si>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</si>
  <si>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</si>
  <si>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</si>
  <si>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</si>
  <si>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</si>
  <si>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</si>
  <si>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</si>
  <si>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</si>
  <si>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</si>
  <si>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</si>
  <si>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</si>
  <si>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</si>
  <si>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</si>
  <si>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</si>
  <si>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</si>
  <si>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</si>
  <si>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</si>
  <si>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</si>
  <si>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</si>
  <si>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</si>
  <si>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</si>
  <si>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</si>
  <si>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</si>
  <si>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</si>
  <si>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</si>
  <si>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</si>
  <si>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</si>
  <si>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</si>
  <si>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</si>
  <si>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</si>
  <si>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</si>
  <si>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</si>
  <si>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</si>
  <si>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</si>
  <si>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</si>
  <si>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</si>
  <si>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</si>
  <si>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</si>
  <si>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</si>
  <si>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</si>
  <si>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</si>
  <si>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</si>
  <si>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</si>
  <si>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</si>
  <si>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</si>
  <si>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</si>
  <si>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</si>
  <si>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</si>
  <si>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</si>
  <si>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</si>
  <si>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</si>
  <si>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</si>
  <si>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</si>
  <si>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</si>
  <si>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</si>
  <si>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</si>
  <si>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</si>
  <si>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</si>
  <si>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</si>
  <si>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</si>
  <si>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</si>
  <si>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</si>
  <si>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</si>
  <si>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</si>
  <si>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</si>
  <si>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</si>
  <si>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</si>
  <si>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</si>
  <si>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</si>
  <si>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</si>
  <si>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</si>
  <si>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</si>
  <si>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</si>
  <si>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</si>
  <si>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</si>
  <si>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</si>
  <si>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</si>
  <si>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</si>
  <si>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</si>
  <si>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</si>
  <si>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</si>
  <si>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</si>
  <si>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</si>
  <si>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</si>
  <si>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</si>
  <si>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</si>
  <si>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</si>
  <si>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</si>
  <si>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</si>
  <si>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</si>
  <si>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</si>
  <si>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</si>
  <si>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</si>
  <si>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</si>
  <si>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</si>
  <si>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</si>
  <si>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</si>
  <si>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</si>
  <si>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</si>
  <si>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</si>
  <si>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</si>
  <si>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</si>
  <si>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</si>
  <si>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</si>
  <si>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</si>
  <si>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</si>
  <si>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</si>
  <si>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</si>
  <si>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</si>
  <si>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</si>
  <si>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</si>
  <si>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</si>
  <si>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</si>
  <si>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</si>
  <si>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</si>
  <si>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</si>
  <si>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</si>
  <si>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</si>
  <si>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</si>
  <si>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</si>
  <si>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</si>
  <si>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</si>
  <si>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</si>
  <si>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</si>
  <si>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</si>
  <si>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</si>
  <si>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</si>
  <si>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</si>
  <si>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</si>
  <si>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</si>
  <si>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</si>
  <si>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</si>
  <si>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</si>
  <si>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</si>
  <si>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</si>
  <si>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</si>
  <si>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</si>
  <si>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</si>
  <si>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</si>
  <si>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</si>
  <si>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</si>
  <si>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</si>
  <si>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</si>
  <si>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</si>
  <si>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</si>
  <si>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</si>
  <si>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</si>
  <si>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</si>
  <si>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</si>
  <si>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</si>
  <si>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</si>
  <si>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</si>
  <si>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</si>
  <si>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</si>
  <si>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</si>
  <si>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</si>
  <si>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</si>
  <si>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</si>
  <si>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</si>
  <si>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</si>
  <si>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</si>
  <si>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</si>
  <si>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</si>
  <si>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</si>
  <si>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</si>
  <si>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</si>
  <si>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</si>
  <si>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</si>
  <si>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</si>
  <si>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</si>
  <si>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</si>
  <si>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</si>
  <si>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</si>
  <si>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</si>
  <si>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</si>
  <si>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</si>
  <si>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</si>
  <si>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</si>
  <si>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</si>
  <si>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</si>
  <si>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</si>
  <si>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</si>
  <si>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</si>
  <si>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</si>
  <si>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</si>
  <si>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</si>
  <si>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</si>
  <si>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</si>
  <si>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</si>
  <si>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</si>
  <si>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</si>
  <si>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</si>
  <si>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</si>
  <si>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</si>
  <si>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</si>
  <si>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</si>
  <si>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</si>
  <si>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</si>
  <si>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</si>
  <si>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</si>
  <si>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</si>
  <si>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</si>
  <si>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</si>
  <si>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</si>
  <si>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</si>
  <si>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</si>
  <si>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</si>
  <si>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</si>
  <si>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</si>
  <si>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</si>
  <si>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</si>
  <si>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</si>
  <si>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</si>
  <si>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</si>
  <si>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</si>
  <si>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</si>
  <si>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</si>
  <si>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</si>
  <si>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</si>
  <si>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</si>
  <si>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</si>
  <si>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</si>
  <si>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</si>
  <si>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</si>
  <si>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</si>
  <si>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</si>
  <si>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</si>
  <si>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</si>
  <si>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</si>
  <si>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</si>
  <si>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</si>
  <si>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</si>
  <si>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</si>
  <si>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</si>
  <si>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</si>
  <si>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</si>
  <si>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</si>
  <si>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</si>
  <si>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</si>
  <si>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</si>
  <si>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</si>
  <si>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</si>
  <si>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</si>
  <si>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</si>
  <si>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</si>
  <si>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</si>
  <si>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</si>
  <si>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</si>
  <si>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</si>
  <si>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</si>
  <si>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</si>
  <si>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</si>
  <si>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</si>
  <si>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</si>
  <si>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</si>
  <si>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</si>
  <si>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</si>
  <si>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</si>
  <si>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</si>
  <si>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</si>
  <si>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</si>
  <si>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</si>
  <si>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</si>
  <si>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</si>
  <si>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</si>
  <si>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</si>
  <si>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</si>
  <si>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</si>
  <si>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</si>
  <si>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</si>
  <si>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</si>
  <si>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</si>
  <si>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</si>
  <si>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</si>
  <si>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</si>
  <si>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</si>
  <si>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</si>
  <si>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</si>
  <si>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</si>
  <si>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</si>
  <si>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</si>
  <si>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</si>
  <si>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</si>
  <si>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</si>
  <si>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</si>
  <si>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</si>
  <si>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</si>
  <si>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</si>
  <si>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</si>
  <si>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</si>
  <si>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</si>
  <si>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</si>
  <si>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</si>
  <si>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</si>
  <si>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</si>
  <si>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</si>
  <si>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</si>
  <si>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</si>
  <si>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</si>
  <si>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</si>
  <si>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</si>
  <si>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</si>
  <si>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</si>
  <si>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</si>
  <si>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</si>
  <si>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</si>
  <si>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</si>
  <si>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</si>
  <si>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</si>
  <si>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</si>
  <si>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</si>
  <si>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</si>
  <si>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</si>
  <si>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</si>
  <si>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</si>
  <si>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</si>
  <si>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</si>
  <si>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</si>
  <si>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</si>
  <si>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</si>
  <si>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</si>
  <si>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</si>
  <si>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</si>
  <si>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</si>
  <si>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</si>
  <si>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</si>
  <si>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</si>
  <si>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</si>
  <si>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</si>
  <si>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</si>
  <si>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</si>
  <si>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</si>
  <si>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</si>
  <si>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</si>
  <si>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</si>
  <si>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</si>
  <si>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</si>
  <si>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</si>
  <si>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</si>
  <si>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</si>
  <si>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</si>
  <si>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</si>
  <si>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</si>
  <si>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</si>
  <si>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</si>
  <si>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</si>
  <si>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</si>
  <si>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</si>
  <si>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</si>
  <si>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</si>
  <si>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</si>
  <si>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</si>
  <si>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</si>
  <si>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</si>
  <si>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</si>
  <si>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</si>
  <si>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</si>
  <si>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</si>
  <si>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</si>
  <si>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</si>
  <si>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</si>
  <si>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</si>
  <si>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</si>
  <si>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</si>
  <si>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</si>
  <si>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</si>
  <si>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</si>
  <si>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</si>
  <si>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</si>
  <si>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</si>
  <si>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</si>
  <si>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</si>
  <si>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</si>
  <si>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</si>
  <si>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</si>
  <si>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</si>
  <si>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</si>
  <si>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</si>
  <si>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</si>
  <si>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</si>
  <si>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</si>
  <si>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</si>
  <si>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</si>
  <si>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</si>
  <si>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</si>
  <si>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</si>
  <si>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</si>
  <si>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</si>
  <si>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</si>
  <si>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</si>
  <si>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</si>
  <si>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</si>
  <si>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</si>
  <si>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</si>
  <si>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</si>
  <si>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</si>
  <si>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</si>
  <si>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</si>
  <si>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</si>
  <si>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</si>
  <si>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</si>
  <si>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</si>
  <si>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</si>
  <si>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</si>
  <si>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</si>
  <si>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</si>
  <si>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</si>
  <si>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</si>
  <si>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</si>
  <si>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</si>
  <si>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</si>
  <si>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</si>
  <si>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</si>
  <si>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</si>
  <si>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</si>
  <si>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</si>
  <si>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</si>
  <si>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</si>
  <si>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</si>
  <si>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</si>
  <si>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</si>
  <si>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</si>
  <si>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</si>
  <si>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</si>
  <si>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</si>
  <si>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</si>
  <si>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</si>
  <si>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</si>
  <si>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</si>
  <si>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</si>
  <si>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</si>
  <si>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</si>
  <si>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</si>
  <si>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</si>
  <si>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</si>
  <si>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</si>
  <si>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</si>
  <si>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</si>
  <si>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</si>
  <si>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</si>
  <si>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</si>
  <si>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</si>
  <si>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</si>
  <si>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</si>
  <si>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</si>
  <si>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</si>
  <si>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</si>
  <si>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</si>
  <si>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</si>
  <si>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</si>
  <si>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</si>
  <si>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</si>
  <si>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</si>
  <si>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</si>
  <si>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</si>
  <si>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</si>
  <si>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</si>
  <si>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</si>
  <si>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</si>
  <si>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</si>
  <si>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</si>
  <si>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</si>
  <si>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</si>
  <si>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</si>
  <si>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</si>
  <si>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</si>
  <si>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</si>
  <si>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</si>
  <si>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</si>
  <si>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</si>
  <si>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</si>
  <si>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</si>
  <si>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</si>
  <si>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</si>
  <si>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</si>
  <si>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</si>
  <si>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</si>
  <si>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</si>
  <si>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</si>
  <si>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</si>
  <si>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</si>
  <si>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</si>
  <si>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</si>
  <si>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</si>
  <si>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</si>
  <si>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</si>
  <si>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</si>
  <si>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</si>
  <si>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</si>
  <si>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</si>
  <si>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</si>
  <si>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</si>
  <si>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</si>
  <si>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</si>
  <si>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</si>
  <si>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</si>
  <si>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</si>
  <si>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</si>
  <si>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</si>
  <si>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</si>
  <si>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</si>
  <si>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</si>
  <si>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</si>
  <si>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</si>
  <si>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</si>
  <si>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</si>
  <si>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</si>
  <si>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</si>
  <si>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</si>
  <si>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</si>
  <si>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</si>
  <si>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</si>
  <si>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</si>
  <si>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</si>
  <si>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</si>
  <si>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</si>
  <si>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</si>
  <si>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</si>
  <si>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</si>
  <si>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</si>
  <si>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</si>
  <si>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</si>
  <si>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</si>
  <si>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</si>
  <si>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</si>
  <si>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</si>
  <si>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</si>
  <si>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</si>
  <si>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</si>
  <si>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</si>
  <si>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</si>
  <si>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</si>
  <si>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</si>
  <si>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</si>
  <si>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</si>
  <si>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</si>
  <si>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</si>
  <si>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</si>
  <si>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</si>
  <si>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</si>
  <si>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</si>
  <si>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</si>
  <si>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</si>
  <si>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</si>
  <si>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</si>
  <si>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</si>
  <si>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</si>
  <si>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</si>
  <si>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</si>
  <si>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</si>
  <si>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</si>
  <si>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</si>
  <si>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</si>
  <si>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</si>
  <si>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</si>
  <si>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</si>
  <si>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</si>
  <si>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</si>
  <si>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</si>
  <si>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</si>
  <si>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</si>
  <si>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</si>
  <si>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</si>
  <si>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</si>
  <si>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</si>
  <si>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</si>
  <si>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</si>
  <si>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</si>
  <si>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</si>
  <si>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</si>
  <si>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</si>
  <si>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</si>
  <si>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</si>
  <si>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</si>
  <si>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</si>
  <si>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</si>
  <si>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</si>
  <si>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</si>
  <si>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</si>
  <si>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</si>
  <si>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</si>
  <si>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</si>
  <si>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</si>
  <si>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</si>
  <si>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</si>
  <si>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</si>
  <si>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</si>
  <si>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</si>
  <si>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</si>
  <si>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</si>
  <si>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</si>
  <si>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</si>
  <si>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</si>
  <si>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</si>
  <si>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</si>
  <si>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</si>
  <si>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</si>
  <si>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</si>
  <si>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</si>
  <si>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</si>
  <si>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</si>
  <si>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</si>
  <si>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</si>
  <si>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</si>
  <si>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</si>
  <si>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</si>
  <si>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</si>
  <si>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</si>
  <si>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</si>
  <si>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</si>
  <si>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</si>
  <si>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</si>
  <si>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</si>
  <si>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</si>
  <si>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</si>
  <si>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</si>
  <si>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</si>
  <si>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</si>
  <si>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</si>
  <si>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</si>
  <si>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</si>
  <si>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</si>
  <si>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</si>
  <si>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</si>
  <si>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</si>
  <si>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</si>
  <si>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</si>
  <si>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</si>
  <si>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</si>
  <si>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</si>
  <si>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</si>
  <si>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</si>
  <si>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</si>
  <si>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</si>
  <si>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</si>
  <si>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</si>
  <si>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</si>
  <si>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</si>
  <si>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</si>
  <si>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</si>
  <si>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</si>
  <si>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</si>
  <si>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</si>
  <si>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</si>
  <si>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</si>
  <si>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</si>
  <si>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</si>
  <si>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</si>
  <si>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</si>
  <si>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</si>
  <si>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</si>
  <si>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</si>
  <si>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</si>
  <si>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</si>
  <si>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</si>
  <si>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</si>
  <si>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</si>
  <si>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</si>
  <si>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</si>
  <si>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</si>
  <si>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</si>
  <si>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</si>
  <si>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</si>
  <si>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</si>
  <si>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</si>
  <si>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</si>
  <si>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</si>
  <si>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</si>
  <si>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</si>
  <si>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</si>
  <si>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</si>
  <si>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</si>
  <si>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</si>
  <si>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</si>
  <si>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</si>
  <si>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</si>
  <si>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</si>
  <si>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</si>
  <si>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</si>
  <si>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</si>
  <si>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</si>
  <si>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</si>
  <si>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</si>
  <si>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</si>
  <si>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</si>
  <si>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</si>
  <si>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</si>
  <si>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</si>
  <si>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</si>
  <si>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</si>
  <si>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</si>
  <si>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</si>
  <si>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</si>
  <si>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</si>
  <si>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</si>
  <si>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</si>
  <si>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</si>
  <si>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</si>
  <si>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</si>
  <si>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</si>
  <si>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</si>
  <si>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</si>
  <si>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</si>
  <si>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</si>
  <si>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</si>
  <si>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</si>
  <si>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</si>
  <si>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</si>
  <si>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</si>
  <si>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</si>
  <si>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</si>
  <si>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</si>
  <si>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</si>
  <si>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</si>
  <si>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</si>
  <si>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</si>
  <si>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</si>
  <si>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</si>
  <si>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</si>
  <si>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</si>
  <si>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</si>
  <si>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</si>
  <si>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</si>
  <si>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</si>
  <si>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</si>
  <si>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</si>
  <si>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</si>
  <si>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</si>
  <si>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</si>
  <si>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</si>
  <si>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</si>
  <si>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</si>
  <si>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</si>
  <si>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</si>
  <si>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</si>
  <si>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</si>
  <si>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</si>
  <si>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</si>
  <si>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</si>
  <si>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</si>
  <si>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</si>
  <si>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</si>
  <si>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</si>
  <si>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</si>
  <si>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</si>
  <si>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</si>
  <si>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</si>
  <si>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</si>
  <si>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</si>
  <si>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</si>
  <si>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</si>
  <si>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</si>
  <si>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</si>
  <si>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</si>
  <si>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</si>
  <si>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</si>
  <si>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</si>
  <si>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</si>
  <si>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</si>
  <si>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</si>
  <si>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</si>
  <si>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</si>
  <si>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</si>
  <si>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</si>
  <si>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</si>
  <si>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</si>
  <si>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</si>
  <si>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</si>
  <si>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</si>
  <si>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</si>
  <si>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</si>
  <si>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</si>
  <si>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</si>
  <si>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</si>
  <si>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</si>
  <si>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</si>
  <si>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</si>
  <si>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</si>
  <si>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</si>
  <si>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</si>
  <si>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</si>
  <si>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</si>
  <si>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</si>
  <si>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</si>
  <si>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</si>
  <si>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</si>
  <si>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</si>
  <si>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</si>
  <si>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</si>
  <si>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</si>
  <si>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</si>
  <si>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</si>
  <si>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</si>
  <si>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</si>
  <si>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</si>
  <si>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</si>
  <si>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</si>
  <si>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</si>
  <si>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</si>
  <si>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</si>
  <si>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</si>
  <si>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</si>
  <si>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</si>
  <si>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</si>
  <si>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</si>
  <si>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</si>
  <si>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</si>
  <si>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</si>
  <si>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</si>
  <si>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</si>
  <si>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</si>
  <si>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</si>
  <si>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</si>
  <si>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</si>
  <si>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</si>
  <si>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</si>
  <si>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</si>
  <si>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</si>
  <si>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</si>
  <si>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</si>
  <si>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</si>
  <si>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</si>
  <si>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</si>
  <si>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</si>
  <si>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</si>
  <si>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</si>
  <si>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</si>
  <si>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</si>
  <si>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</si>
  <si>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</si>
  <si>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</si>
  <si>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</si>
  <si>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</si>
  <si>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</si>
  <si>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</si>
  <si>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</si>
  <si>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</si>
  <si>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</si>
  <si>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</si>
  <si>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</si>
  <si>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</si>
  <si>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</si>
  <si>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</si>
  <si>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</si>
  <si>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</si>
  <si>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</si>
  <si>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</si>
  <si>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</si>
  <si>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</si>
  <si>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</si>
  <si>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</si>
  <si>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</si>
  <si>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</si>
  <si>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</si>
  <si>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</si>
  <si>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</si>
  <si>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</si>
  <si>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</si>
  <si>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</si>
  <si>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</si>
  <si>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</si>
  <si>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</si>
  <si>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</si>
  <si>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</si>
  <si>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</si>
  <si>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</si>
  <si>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</si>
  <si>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</si>
  <si>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</si>
  <si>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</si>
  <si>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</si>
  <si>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</si>
  <si>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</si>
  <si>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</si>
  <si>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</si>
  <si>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</si>
  <si>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</si>
  <si>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</si>
  <si>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</si>
  <si>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</si>
  <si>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</si>
  <si>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</si>
  <si>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</si>
  <si>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</si>
  <si>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</si>
  <si>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</si>
  <si>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</si>
  <si>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</si>
  <si>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</si>
  <si>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</si>
  <si>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</si>
  <si>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</si>
  <si>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</si>
  <si>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</si>
  <si>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</si>
  <si>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</si>
  <si>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</si>
  <si>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</si>
  <si>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</si>
  <si>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</si>
  <si>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</si>
  <si>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</si>
  <si>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</si>
  <si>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</si>
  <si>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</si>
  <si>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</si>
  <si>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</si>
  <si>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</si>
  <si>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</si>
  <si>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</si>
  <si>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</si>
  <si>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</si>
  <si>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</si>
  <si>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</si>
  <si>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</si>
  <si>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</si>
  <si>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</si>
  <si>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</si>
  <si>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</si>
  <si>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</si>
  <si>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</si>
  <si>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</si>
  <si>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</si>
  <si>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</si>
  <si>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</si>
  <si>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</si>
  <si>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</si>
  <si>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</si>
  <si>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</si>
  <si>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</si>
  <si>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</si>
  <si>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</si>
  <si>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</si>
  <si>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</si>
  <si>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</si>
  <si>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</si>
  <si>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</si>
  <si>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</si>
  <si>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</si>
  <si>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</si>
  <si>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</si>
  <si>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</si>
  <si>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</si>
  <si>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</si>
  <si>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</si>
  <si>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</si>
  <si>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</si>
  <si>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</si>
  <si>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</si>
  <si>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</si>
  <si>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</si>
  <si>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</si>
  <si>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</si>
  <si>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</si>
  <si>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</si>
  <si>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</si>
  <si>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</si>
  <si>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</si>
  <si>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</si>
  <si>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</si>
  <si>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</si>
  <si>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</si>
  <si>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</si>
  <si>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</si>
  <si>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</si>
  <si>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</si>
  <si>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</si>
  <si>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</si>
  <si>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</si>
  <si>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</si>
  <si>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</si>
  <si>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</si>
  <si>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</si>
  <si>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</si>
  <si>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</si>
  <si>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</si>
  <si>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</si>
  <si>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</si>
  <si>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</si>
  <si>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</si>
  <si>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</si>
  <si>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</si>
  <si>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</si>
  <si>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</si>
  <si>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</si>
  <si>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</si>
  <si>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</si>
  <si>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</si>
  <si>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</si>
  <si>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</si>
  <si>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</si>
  <si>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</si>
  <si>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</si>
  <si>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</si>
  <si>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</si>
  <si>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</si>
  <si>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</si>
  <si>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</si>
  <si>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</si>
  <si>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</si>
  <si>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</si>
  <si>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</si>
  <si>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</si>
  <si>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</si>
  <si>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</si>
  <si>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</si>
  <si>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</si>
  <si>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</si>
  <si>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</si>
  <si>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</si>
  <si>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</si>
  <si>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</si>
  <si>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</si>
  <si>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</si>
  <si>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</si>
  <si>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</si>
  <si>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</si>
  <si>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</si>
  <si>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</si>
  <si>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</si>
  <si>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</si>
  <si>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</si>
  <si>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</si>
  <si>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</si>
  <si>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</si>
  <si>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</si>
  <si>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</si>
  <si>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</si>
  <si>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</si>
  <si>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</si>
  <si>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</si>
  <si>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</si>
  <si>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</si>
  <si>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</si>
  <si>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</si>
  <si>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</si>
  <si>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</si>
  <si>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</si>
  <si>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</si>
  <si>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</si>
  <si>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</si>
  <si>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</si>
  <si>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</si>
  <si>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</si>
  <si>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</si>
  <si>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</si>
  <si>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</si>
  <si>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</si>
  <si>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</si>
  <si>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</si>
  <si>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</si>
  <si>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</si>
  <si>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</si>
  <si>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</si>
  <si>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</si>
  <si>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</si>
  <si>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</si>
  <si>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</si>
  <si>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</si>
  <si>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</si>
  <si>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</si>
  <si>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</si>
  <si>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</si>
  <si>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</si>
  <si>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</si>
  <si>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</si>
  <si>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</si>
  <si>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</si>
  <si>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</si>
  <si>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</si>
  <si>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</si>
  <si>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</si>
  <si>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</si>
  <si>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</si>
  <si>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</si>
  <si>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</si>
  <si>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</si>
  <si>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</si>
  <si>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</si>
  <si>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</si>
  <si>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</si>
  <si>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</si>
  <si>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</si>
  <si>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</si>
  <si>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</si>
  <si>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</si>
  <si>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</si>
  <si>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</si>
  <si>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</si>
  <si>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</si>
  <si>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</si>
  <si>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</si>
  <si>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</si>
  <si>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</si>
  <si>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</si>
  <si>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</si>
  <si>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</si>
  <si>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</si>
  <si>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</si>
  <si>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</si>
  <si>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</si>
  <si>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</si>
  <si>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</si>
  <si>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</si>
  <si>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</si>
  <si>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</si>
  <si>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</si>
  <si>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</si>
  <si>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</si>
  <si>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</si>
  <si>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</si>
  <si>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</si>
  <si>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</si>
  <si>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</si>
  <si>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</si>
  <si>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</si>
  <si>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</si>
  <si>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</si>
  <si>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</si>
  <si>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</si>
  <si>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</si>
  <si>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</si>
  <si>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</si>
  <si>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</si>
  <si>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</si>
  <si>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</si>
  <si>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</si>
  <si>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</si>
  <si>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</si>
  <si>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</si>
  <si>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</si>
  <si>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</si>
  <si>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</si>
  <si>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</si>
  <si>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</si>
  <si>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</si>
  <si>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</si>
  <si>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</si>
  <si>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</si>
  <si>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</si>
  <si>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</si>
  <si>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</si>
  <si>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</si>
  <si>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</si>
  <si>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</si>
  <si>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</si>
  <si>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</si>
  <si>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</si>
  <si>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</si>
  <si>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</si>
  <si>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</si>
  <si>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</si>
  <si>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</si>
  <si>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</si>
  <si>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</si>
  <si>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</si>
  <si>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</si>
  <si>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</si>
  <si>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</si>
  <si>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</si>
  <si>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</si>
  <si>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</si>
  <si>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</si>
  <si>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</si>
  <si>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</si>
  <si>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</si>
  <si>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</si>
  <si>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</si>
  <si>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</si>
  <si>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</si>
  <si>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</si>
  <si>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</si>
  <si>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</si>
  <si>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</si>
  <si>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</si>
  <si>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</si>
  <si>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</si>
  <si>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</si>
  <si>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</si>
  <si>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</si>
  <si>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</si>
  <si>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</si>
  <si>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</si>
  <si>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</si>
  <si>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</si>
  <si>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</si>
  <si>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</si>
  <si>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</si>
  <si>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</si>
  <si>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</si>
  <si>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</si>
  <si>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</si>
  <si>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</si>
  <si>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</si>
  <si>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</si>
  <si>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</si>
  <si>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</si>
  <si>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</si>
  <si>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</si>
  <si>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</si>
  <si>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</si>
  <si>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</si>
  <si>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</si>
  <si>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</si>
  <si>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</si>
  <si>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</si>
  <si>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</si>
  <si>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</si>
  <si>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</si>
  <si>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</si>
  <si>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</si>
  <si>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</si>
  <si>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</si>
  <si>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</si>
  <si>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</si>
  <si>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</si>
  <si>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</si>
  <si>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</si>
  <si>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</si>
  <si>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</si>
  <si>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</si>
  <si>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</si>
  <si>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</si>
  <si>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</si>
  <si>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</si>
  <si>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</si>
  <si>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</si>
  <si>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</si>
  <si>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</si>
  <si>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</si>
  <si>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</si>
  <si>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</si>
  <si>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</si>
  <si>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</si>
  <si>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</si>
  <si>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</si>
  <si>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</si>
  <si>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</si>
  <si>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</si>
  <si>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</si>
  <si>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</si>
  <si>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</si>
  <si>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</si>
  <si>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</si>
  <si>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</si>
  <si>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</si>
  <si>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</si>
  <si>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</si>
  <si>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</si>
  <si>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</si>
  <si>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</si>
  <si>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</si>
  <si>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</si>
  <si>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</si>
  <si>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</si>
  <si>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</si>
  <si>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</si>
  <si>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</si>
  <si>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</si>
  <si>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</si>
  <si>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</si>
  <si>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</si>
  <si>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</si>
  <si>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</si>
  <si>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</si>
  <si>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</si>
  <si>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</si>
  <si>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</si>
  <si>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</si>
  <si>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</si>
  <si>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</si>
  <si>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</si>
  <si>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</si>
  <si>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</si>
  <si>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</si>
  <si>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</si>
  <si>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</si>
  <si>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</si>
  <si>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</si>
  <si>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</si>
  <si>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</si>
  <si>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</si>
  <si>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</si>
  <si>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</si>
  <si>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</si>
  <si>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</si>
  <si>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</si>
  <si>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</si>
  <si>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</si>
  <si>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</si>
  <si>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</si>
  <si>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</si>
  <si>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</si>
  <si>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</si>
  <si>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</si>
  <si>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</si>
  <si>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</si>
  <si>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</si>
  <si>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</si>
  <si>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</si>
  <si>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</si>
  <si>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</si>
  <si>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</si>
  <si>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</si>
  <si>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</si>
  <si>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</si>
  <si>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</si>
  <si>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</si>
  <si>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</si>
  <si>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</si>
  <si>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</si>
  <si>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</si>
  <si>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</si>
  <si>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</si>
  <si>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</si>
  <si>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</si>
  <si>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</si>
  <si>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</si>
  <si>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</si>
  <si>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</si>
  <si>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</si>
  <si>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</si>
  <si>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</si>
  <si>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</si>
  <si>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</si>
  <si>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</si>
  <si>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</si>
  <si>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</si>
  <si>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</si>
  <si>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</si>
  <si>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</si>
  <si>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</si>
  <si>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</si>
  <si>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</si>
  <si>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</si>
  <si>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</si>
  <si>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</si>
  <si>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</si>
  <si>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</si>
  <si>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</si>
  <si>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</si>
  <si>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</si>
  <si>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</si>
  <si>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</si>
  <si>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</si>
  <si>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</si>
  <si>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</si>
  <si>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</si>
  <si>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</si>
  <si>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</si>
  <si>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</si>
  <si>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</si>
  <si>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</si>
  <si>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</si>
  <si>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</si>
  <si>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</si>
  <si>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</si>
  <si>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</si>
  <si>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</si>
  <si>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</si>
  <si>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</si>
  <si>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</si>
  <si>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</si>
  <si>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</si>
  <si>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</si>
  <si>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</si>
  <si>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</si>
  <si>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</si>
  <si>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</si>
  <si>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</si>
  <si>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</si>
  <si>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</si>
  <si>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</si>
  <si>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</si>
  <si>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</si>
  <si>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</si>
  <si>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</si>
  <si>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</si>
  <si>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</si>
  <si>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</si>
  <si>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</si>
  <si>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</si>
  <si>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</si>
  <si>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</si>
  <si>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</si>
  <si>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</si>
  <si>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</si>
  <si>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</si>
  <si>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</si>
  <si>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</si>
  <si>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</si>
  <si>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</si>
  <si>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</si>
  <si>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</si>
  <si>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</si>
  <si>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</si>
  <si>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</si>
  <si>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</si>
  <si>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</si>
  <si>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</si>
  <si>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</si>
  <si>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</si>
  <si>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</si>
  <si>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</si>
  <si>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</si>
  <si>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</si>
  <si>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</si>
  <si>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</si>
  <si>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</si>
  <si>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</si>
  <si>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</si>
  <si>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</si>
  <si>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</si>
  <si>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</si>
  <si>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</si>
  <si>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</si>
  <si>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</si>
  <si>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</si>
  <si>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</si>
  <si>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</si>
  <si>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</si>
  <si>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</si>
  <si>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</si>
  <si>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</si>
  <si>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</si>
  <si>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</si>
  <si>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</si>
  <si>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</si>
  <si>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</si>
  <si>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</si>
  <si>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</si>
  <si>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</si>
  <si>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</si>
  <si>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</si>
  <si>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</si>
  <si>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</si>
  <si>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</si>
  <si>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</si>
  <si>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</si>
  <si>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</si>
  <si>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</si>
  <si>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</si>
  <si>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</si>
  <si>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</si>
  <si>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</si>
  <si>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</si>
  <si>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</si>
  <si>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</si>
  <si>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</si>
  <si>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</si>
  <si>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</si>
  <si>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</si>
  <si>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</si>
  <si>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</si>
  <si>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</si>
  <si>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</si>
  <si>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</si>
  <si>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</si>
  <si>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</si>
  <si>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</si>
  <si>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</si>
  <si>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</si>
  <si>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</si>
  <si>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</si>
  <si>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</si>
  <si>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</si>
  <si>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</si>
  <si>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</si>
  <si>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</si>
  <si>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</si>
  <si>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</si>
  <si>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</si>
  <si>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</si>
  <si>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</si>
  <si>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</si>
  <si>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</si>
  <si>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</si>
  <si>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</si>
  <si>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</si>
  <si>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</si>
  <si>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</si>
  <si>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</si>
  <si>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</si>
  <si>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</si>
  <si>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</si>
  <si>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</si>
  <si>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</si>
  <si>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</si>
  <si>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</si>
  <si>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</si>
  <si>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</si>
  <si>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</si>
  <si>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</si>
  <si>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</si>
  <si>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</si>
  <si>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</si>
  <si>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</si>
  <si>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</si>
  <si>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</si>
  <si>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</si>
  <si>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</si>
  <si>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</si>
  <si>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</si>
  <si>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</si>
  <si>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</si>
  <si>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</si>
  <si>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</si>
  <si>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</si>
  <si>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</si>
  <si>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</si>
  <si>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</si>
  <si>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</si>
  <si>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</si>
  <si>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</si>
  <si>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</si>
  <si>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</si>
  <si>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</si>
  <si>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</si>
  <si>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</si>
  <si>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</si>
  <si>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</si>
  <si>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</si>
  <si>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</si>
  <si>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</si>
  <si>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</si>
  <si>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</si>
  <si>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</si>
  <si>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</si>
  <si>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</si>
  <si>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</si>
  <si>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</si>
  <si>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</si>
  <si>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</si>
  <si>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</si>
  <si>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</si>
  <si>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</si>
  <si>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</si>
  <si>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</si>
  <si>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</si>
  <si>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</si>
  <si>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</si>
  <si>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</si>
  <si>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</si>
  <si>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</si>
  <si>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</si>
  <si>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</si>
  <si>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</si>
  <si>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</si>
  <si>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</si>
  <si>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</si>
  <si>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</si>
  <si>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</si>
  <si>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</si>
  <si>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</si>
  <si>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</si>
  <si>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</si>
  <si>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</si>
  <si>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</si>
  <si>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</si>
  <si>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</si>
  <si>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</si>
  <si>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</si>
  <si>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</si>
  <si>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</si>
  <si>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</si>
  <si>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</si>
  <si>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</si>
  <si>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</si>
  <si>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</si>
  <si>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</si>
  <si>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</si>
  <si>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</si>
  <si>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</si>
  <si>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</si>
  <si>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</si>
  <si>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</si>
  <si>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</si>
  <si>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</si>
  <si>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</si>
  <si>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</si>
  <si>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</si>
  <si>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</si>
  <si>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</si>
  <si>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</si>
  <si>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</si>
  <si>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</si>
  <si>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</si>
  <si>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</si>
  <si>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</si>
  <si>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</si>
  <si>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</si>
  <si>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</si>
  <si>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</si>
  <si>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</si>
  <si>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</si>
  <si>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</si>
  <si>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</si>
  <si>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</si>
  <si>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</si>
  <si>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</si>
  <si>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</si>
  <si>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</si>
  <si>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</si>
  <si>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</si>
  <si>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</si>
  <si>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</si>
  <si>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</si>
  <si>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</si>
  <si>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</si>
  <si>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</si>
  <si>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</si>
  <si>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</si>
  <si>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</si>
  <si>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</si>
  <si>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</si>
  <si>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</si>
  <si>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</si>
  <si>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</si>
  <si>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</si>
  <si>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</si>
  <si>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</si>
  <si>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</si>
  <si>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</si>
  <si>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</si>
  <si>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</si>
  <si>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</si>
  <si>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</si>
  <si>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</si>
  <si>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</si>
  <si>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</si>
  <si>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</si>
  <si>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</si>
  <si>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</si>
  <si>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</si>
  <si>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</si>
  <si>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</si>
  <si>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</si>
  <si>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</si>
  <si>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</si>
  <si>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</si>
  <si>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</si>
  <si>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</si>
  <si>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</si>
  <si>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</si>
  <si>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</si>
  <si>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</si>
  <si>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</si>
  <si>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</si>
  <si>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</si>
  <si>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</si>
  <si>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</si>
  <si>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</si>
  <si>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</si>
  <si>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</si>
  <si>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</si>
  <si>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</si>
  <si>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</si>
  <si>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</si>
  <si>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</si>
  <si>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</si>
  <si>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</si>
  <si>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</si>
  <si>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</si>
  <si>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</si>
  <si>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</si>
  <si>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</si>
  <si>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</si>
  <si>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</si>
  <si>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</si>
  <si>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</si>
  <si>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</si>
  <si>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</si>
  <si>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</si>
  <si>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</si>
  <si>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</si>
  <si>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</si>
  <si>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</si>
  <si>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</si>
  <si>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</si>
  <si>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</si>
  <si>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</si>
  <si>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</si>
  <si>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</si>
  <si>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</si>
  <si>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</si>
  <si>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</si>
  <si>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</si>
  <si>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</si>
  <si>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</si>
  <si>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</si>
  <si>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</si>
  <si>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</si>
  <si>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</si>
  <si>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</si>
  <si>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</si>
  <si>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</si>
  <si>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</si>
  <si>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</si>
  <si>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</si>
  <si>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</si>
  <si>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</si>
  <si>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</si>
  <si>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</si>
  <si>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</si>
  <si>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</si>
  <si>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</si>
  <si>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</si>
  <si>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</si>
  <si>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</si>
  <si>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</si>
  <si>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</si>
  <si>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</si>
  <si>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</si>
  <si>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</si>
  <si>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</si>
  <si>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</si>
  <si>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</si>
  <si>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</si>
  <si>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</si>
  <si>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</si>
  <si>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</si>
  <si>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</si>
  <si>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</si>
  <si>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</si>
  <si>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</si>
  <si>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</si>
  <si>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</si>
  <si>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</si>
  <si>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</si>
  <si>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</si>
  <si>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</si>
  <si>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</si>
  <si>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</si>
  <si>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</si>
  <si>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</si>
  <si>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</si>
  <si>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</si>
  <si>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</si>
  <si>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</si>
  <si>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</si>
  <si>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</si>
  <si>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</si>
  <si>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</si>
  <si>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</si>
  <si>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</si>
  <si>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</si>
  <si>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</si>
  <si>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</si>
  <si>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</si>
  <si>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</si>
  <si>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</si>
  <si>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</si>
  <si>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</si>
  <si>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</si>
  <si>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</si>
  <si>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</si>
  <si>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</si>
  <si>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</si>
  <si>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</si>
  <si>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</si>
  <si>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</si>
  <si>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</si>
  <si>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</si>
  <si>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</si>
  <si>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</si>
  <si>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</si>
  <si>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</si>
  <si>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</si>
  <si>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</si>
  <si>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</si>
  <si>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</si>
  <si>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</si>
  <si>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</si>
  <si>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</si>
  <si>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</si>
  <si>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</si>
  <si>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</si>
  <si>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</si>
  <si>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</si>
  <si>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</si>
  <si>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</si>
  <si>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</si>
  <si>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</si>
  <si>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</si>
  <si>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</si>
  <si>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</si>
  <si>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</si>
  <si>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</si>
  <si>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</si>
  <si>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</si>
  <si>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</si>
  <si>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</si>
  <si>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</si>
  <si>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</si>
  <si>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</si>
  <si>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</si>
  <si>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</si>
  <si>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</si>
  <si>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</si>
  <si>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</si>
  <si>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</si>
  <si>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</si>
  <si>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</si>
  <si>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</si>
  <si>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</si>
  <si>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</si>
  <si>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</si>
  <si>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</si>
  <si>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</si>
  <si>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</si>
  <si>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</si>
  <si>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</si>
  <si>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</si>
  <si>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</si>
  <si>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</si>
  <si>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</si>
  <si>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</si>
  <si>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</si>
  <si>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</si>
  <si>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</si>
  <si>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</si>
  <si>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</si>
  <si>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</si>
  <si>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</si>
  <si>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</si>
  <si>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</si>
  <si>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</si>
  <si>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</si>
  <si>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</si>
  <si>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</si>
  <si>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</si>
  <si>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</si>
  <si>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</si>
  <si>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</si>
  <si>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</si>
  <si>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</si>
  <si>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</si>
  <si>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</si>
  <si>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</si>
  <si>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</si>
  <si>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</si>
  <si>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</si>
  <si>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</si>
  <si>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</si>
  <si>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</si>
  <si>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</si>
  <si>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</si>
  <si>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</si>
  <si>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</si>
  <si>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</si>
  <si>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</si>
  <si>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</si>
  <si>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</si>
  <si>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</si>
  <si>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</si>
  <si>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</si>
  <si>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</si>
  <si>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</si>
  <si>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</si>
  <si>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</si>
  <si>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</si>
  <si>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</si>
  <si>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</si>
  <si>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</si>
  <si>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</si>
  <si>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</si>
  <si>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</si>
  <si>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</si>
  <si>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</si>
  <si>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</si>
  <si>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</si>
  <si>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</si>
  <si>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</si>
  <si>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</si>
  <si>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</si>
  <si>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</si>
  <si>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</si>
  <si>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</si>
  <si>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</si>
  <si>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</si>
  <si>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</si>
  <si>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</si>
  <si>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</si>
  <si>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</si>
  <si>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</si>
  <si>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</si>
  <si>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</si>
  <si>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</si>
  <si>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</si>
  <si>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</si>
  <si>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</si>
  <si>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</si>
  <si>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</si>
  <si>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</si>
  <si>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</si>
  <si>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</si>
  <si>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</si>
  <si>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</si>
  <si>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</si>
  <si>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</si>
  <si>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</si>
  <si>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</si>
  <si>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</si>
  <si>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</si>
  <si>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</si>
  <si>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</si>
  <si>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</si>
  <si>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</si>
  <si>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</si>
  <si>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</si>
  <si>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</si>
  <si>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</si>
  <si>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</si>
  <si>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</si>
  <si>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</si>
  <si>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</si>
  <si>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</si>
  <si>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</si>
  <si>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</si>
  <si>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</si>
  <si>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</si>
  <si>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</si>
  <si>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</si>
  <si>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</si>
  <si>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</si>
  <si>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</si>
  <si>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</si>
  <si>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</si>
  <si>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</si>
  <si>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</si>
  <si>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</si>
  <si>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</si>
  <si>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</si>
  <si>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</si>
  <si>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</si>
  <si>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</si>
  <si>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</si>
  <si>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</si>
  <si>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</si>
  <si>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</si>
  <si>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</si>
  <si>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</si>
  <si>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</si>
  <si>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</si>
  <si>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</si>
  <si>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</si>
  <si>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</si>
  <si>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</si>
  <si>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</si>
  <si>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</si>
  <si>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</si>
  <si>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</si>
  <si>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</si>
  <si>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</si>
  <si>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</si>
  <si>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</si>
  <si>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</si>
  <si>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</si>
  <si>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</si>
  <si>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</si>
  <si>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</si>
  <si>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</si>
  <si>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</si>
  <si>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</si>
  <si>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</si>
  <si>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</si>
  <si>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</si>
  <si>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</si>
  <si>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</si>
  <si>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</si>
  <si>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</si>
  <si>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</si>
  <si>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</si>
  <si>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</si>
  <si>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</si>
  <si>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</si>
  <si>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</si>
  <si>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</si>
  <si>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</si>
  <si>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</si>
  <si>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</si>
  <si>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</si>
  <si>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</si>
  <si>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</si>
  <si>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</si>
  <si>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</si>
  <si>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</si>
  <si>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</si>
  <si>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</si>
  <si>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</si>
  <si>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</si>
  <si>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</si>
  <si>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</si>
  <si>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</si>
  <si>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</si>
  <si>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</si>
  <si>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</si>
  <si>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</si>
  <si>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</si>
  <si>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</si>
  <si>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</si>
  <si>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</si>
  <si>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</si>
  <si>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</si>
  <si>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</si>
  <si>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</si>
  <si>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</si>
  <si>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</si>
  <si>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</si>
  <si>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</si>
  <si>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</si>
  <si>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</si>
  <si>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</si>
  <si>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</si>
  <si>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</si>
  <si>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</si>
  <si>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</si>
  <si>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</si>
  <si>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</si>
  <si>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</si>
  <si>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</si>
  <si>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</si>
  <si>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</si>
  <si>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</si>
  <si>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</si>
  <si>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</si>
  <si>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</si>
  <si>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</si>
  <si>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</si>
  <si>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</si>
  <si>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</si>
  <si>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</si>
  <si>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</si>
  <si>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</si>
  <si>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</si>
  <si>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</si>
  <si>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</si>
  <si>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</si>
  <si>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</si>
  <si>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</si>
  <si>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</si>
  <si>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</si>
  <si>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</si>
  <si>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</si>
  <si>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</si>
  <si>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</si>
  <si>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</si>
  <si>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</si>
  <si>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</si>
  <si>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</si>
  <si>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</si>
  <si>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</si>
  <si>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</si>
  <si>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</si>
  <si>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</si>
  <si>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</si>
  <si>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</si>
  <si>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</si>
  <si>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</si>
  <si>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</si>
  <si>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</si>
  <si>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</si>
  <si>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</si>
  <si>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</si>
  <si>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</si>
  <si>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</si>
  <si>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</si>
  <si>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</si>
  <si>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</si>
  <si>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</si>
  <si>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</si>
  <si>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</si>
  <si>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</si>
  <si>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</si>
  <si>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</si>
  <si>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</si>
  <si>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</si>
  <si>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</si>
  <si>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</si>
  <si>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</si>
  <si>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</si>
  <si>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</si>
  <si>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</si>
  <si>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</si>
  <si>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</si>
  <si>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</si>
  <si>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</si>
  <si>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</si>
  <si>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</si>
  <si>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</si>
  <si>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</si>
  <si>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</si>
  <si>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</si>
  <si>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</si>
  <si>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</si>
  <si>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</si>
  <si>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</si>
  <si>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</si>
  <si>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</si>
  <si>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</si>
  <si>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</si>
  <si>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</si>
  <si>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</si>
  <si>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</si>
  <si>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</si>
  <si>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</si>
  <si>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</si>
  <si>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</si>
  <si>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</si>
  <si>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</si>
  <si>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</si>
  <si>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</si>
  <si>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</si>
  <si>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</si>
  <si>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</si>
  <si>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</si>
  <si>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</si>
  <si>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</si>
  <si>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</si>
  <si>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</si>
  <si>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</si>
  <si>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</si>
  <si>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</si>
  <si>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</si>
  <si>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</si>
  <si>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</si>
  <si>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</si>
  <si>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</si>
  <si>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</si>
  <si>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</si>
  <si>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</si>
  <si>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</si>
  <si>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</si>
  <si>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</si>
  <si>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</si>
  <si>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</si>
  <si>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</si>
  <si>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</si>
  <si>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</si>
  <si>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</si>
  <si>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</si>
  <si>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</si>
  <si>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</si>
  <si>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</si>
  <si>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</si>
  <si>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</si>
  <si>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</si>
  <si>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</si>
  <si>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</si>
  <si>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</si>
  <si>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</si>
  <si>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</si>
  <si>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</si>
  <si>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</si>
  <si>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</si>
  <si>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</si>
  <si>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</si>
  <si>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</si>
  <si>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</si>
  <si>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</si>
  <si>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</si>
  <si>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</si>
  <si>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</si>
  <si>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</si>
  <si>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</si>
  <si>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</si>
  <si>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</si>
  <si>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</si>
  <si>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</si>
  <si>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</si>
  <si>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</si>
  <si>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</si>
  <si>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</si>
  <si>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</si>
  <si>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</si>
  <si>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</si>
  <si>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</si>
  <si>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</si>
  <si>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</si>
  <si>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</si>
  <si>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</si>
  <si>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</si>
  <si>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</si>
  <si>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</si>
  <si>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</si>
  <si>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</si>
  <si>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</si>
  <si>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</si>
  <si>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</si>
  <si>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</si>
  <si>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</si>
  <si>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</si>
  <si>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</si>
  <si>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</si>
  <si>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</si>
  <si>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</si>
  <si>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</si>
  <si>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</si>
  <si>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</si>
  <si>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</si>
  <si>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</si>
  <si>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</si>
  <si>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</si>
  <si>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</si>
  <si>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</si>
  <si>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</si>
  <si>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</si>
  <si>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</si>
  <si>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</si>
  <si>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</si>
  <si>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</si>
  <si>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</si>
  <si>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</si>
  <si>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</si>
  <si>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</si>
  <si>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</si>
  <si>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</si>
  <si>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</si>
  <si>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</si>
  <si>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</si>
  <si>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</si>
  <si>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</si>
  <si>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</si>
  <si>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</si>
  <si>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</si>
  <si>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</si>
  <si>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</si>
  <si>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</si>
  <si>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</si>
  <si>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</si>
  <si>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</si>
  <si>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</si>
  <si>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</si>
  <si>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</si>
  <si>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</si>
  <si>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</si>
  <si>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</si>
  <si>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</si>
  <si>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</si>
  <si>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</si>
  <si>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</si>
  <si>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</si>
  <si>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</si>
  <si>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</si>
  <si>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</si>
  <si>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</si>
  <si>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</si>
  <si>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</si>
  <si>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</si>
  <si>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</si>
  <si>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</si>
  <si>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</si>
  <si>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</si>
  <si>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</si>
  <si>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</si>
  <si>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</si>
  <si>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</si>
  <si>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</si>
  <si>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</si>
  <si>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</si>
  <si>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</si>
  <si>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</si>
  <si>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</si>
  <si>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</si>
  <si>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</si>
  <si>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</si>
  <si>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</si>
  <si>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</si>
  <si>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</si>
  <si>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</si>
  <si>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</si>
  <si>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</si>
  <si>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</si>
  <si>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</si>
  <si>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</si>
  <si>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</si>
  <si>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</si>
  <si>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</si>
  <si>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</si>
  <si>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</si>
  <si>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</si>
  <si>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</si>
  <si>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</si>
  <si>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</si>
  <si>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</si>
  <si>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</si>
  <si>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</si>
  <si>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</si>
  <si>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</si>
  <si>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</si>
  <si>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</si>
  <si>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</si>
  <si>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</si>
  <si>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</si>
  <si>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</si>
  <si>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</si>
  <si>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</si>
  <si>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</si>
  <si>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</si>
  <si>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</si>
  <si>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</si>
  <si>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</si>
  <si>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</si>
  <si>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</si>
  <si>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</si>
  <si>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</si>
  <si>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</si>
  <si>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</si>
  <si>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</si>
  <si>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</si>
  <si>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</si>
  <si>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</si>
  <si>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</si>
  <si>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</si>
  <si>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</si>
  <si>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</si>
  <si>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</si>
  <si>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</si>
  <si>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</si>
  <si>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</si>
  <si>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</si>
  <si>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</si>
  <si>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</si>
  <si>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</si>
  <si>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</si>
  <si>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</si>
  <si>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</si>
  <si>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</si>
  <si>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</si>
  <si>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</si>
  <si>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</si>
  <si>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</si>
  <si>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</si>
  <si>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</si>
  <si>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</si>
  <si>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</si>
  <si>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</si>
  <si>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</si>
  <si>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</si>
  <si>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</si>
  <si>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</si>
  <si>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</si>
  <si>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</si>
  <si>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</si>
  <si>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</si>
  <si>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</si>
  <si>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</si>
  <si>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</si>
  <si>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</si>
  <si>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</si>
  <si>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</si>
  <si>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</si>
  <si>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</si>
  <si>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</si>
  <si>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</si>
  <si>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</si>
  <si>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</si>
  <si>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</si>
  <si>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</si>
  <si>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</si>
  <si>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</si>
  <si>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</si>
  <si>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</si>
  <si>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</si>
  <si>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</si>
  <si>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</si>
  <si>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</si>
  <si>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</si>
  <si>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</si>
  <si>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</si>
  <si>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</si>
  <si>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</si>
  <si>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</si>
  <si>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</si>
  <si>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</si>
  <si>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</si>
  <si>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</si>
  <si>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</si>
  <si>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</si>
  <si>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</si>
  <si>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</si>
  <si>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</si>
  <si>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</si>
  <si>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</si>
  <si>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</si>
  <si>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</si>
  <si>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</si>
  <si>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</si>
  <si>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</si>
  <si>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</si>
  <si>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</si>
  <si>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</si>
  <si>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</si>
  <si>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</si>
  <si>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</si>
  <si>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</si>
  <si>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</si>
  <si>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</si>
  <si>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</si>
  <si>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</si>
  <si>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</si>
  <si>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</si>
  <si>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</si>
  <si>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</si>
  <si>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</si>
  <si>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</si>
  <si>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</si>
  <si>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</si>
  <si>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</si>
  <si>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</si>
  <si>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</si>
  <si>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</si>
  <si>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</si>
  <si>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</si>
  <si>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</si>
  <si>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</si>
  <si>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</si>
  <si>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</si>
  <si>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</si>
  <si>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</si>
  <si>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</si>
  <si>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</si>
  <si>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</si>
  <si>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</si>
  <si>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</si>
  <si>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</si>
  <si>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</si>
  <si>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</si>
  <si>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</si>
  <si>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</si>
  <si>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</si>
  <si>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</si>
  <si>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</si>
  <si>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</si>
  <si>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</si>
  <si>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</si>
  <si>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</si>
  <si>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</si>
  <si>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</si>
  <si>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</si>
  <si>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</si>
  <si>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</si>
  <si>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</si>
  <si>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</si>
  <si>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</si>
  <si>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</si>
  <si>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</si>
  <si>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</si>
  <si>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</si>
  <si>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</si>
  <si>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</si>
  <si>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</si>
  <si>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</si>
  <si>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</si>
  <si>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</si>
  <si>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</si>
  <si>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</si>
  <si>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</si>
  <si>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</si>
  <si>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</si>
  <si>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</si>
  <si>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</si>
  <si>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</si>
  <si>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</si>
  <si>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</si>
  <si>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</si>
  <si>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</si>
  <si>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</si>
  <si>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</si>
  <si>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</si>
  <si>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</si>
  <si>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</si>
  <si>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</si>
  <si>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</si>
  <si>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</si>
  <si>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</si>
  <si>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</si>
  <si>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</si>
  <si>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</si>
  <si>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</si>
  <si>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</si>
  <si>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</si>
  <si>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</si>
  <si>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</si>
  <si>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</si>
  <si>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</si>
  <si>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</si>
  <si>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</si>
  <si>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</si>
  <si>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</si>
  <si>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</si>
  <si>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</si>
  <si>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</si>
  <si>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</si>
  <si>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</si>
  <si>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</si>
  <si>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</si>
  <si>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</si>
  <si>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</si>
  <si>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</si>
  <si>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</si>
  <si>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</si>
  <si>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</si>
  <si>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</si>
  <si>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</si>
  <si>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</si>
  <si>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</si>
  <si>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</si>
  <si>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</si>
  <si>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</si>
  <si>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</si>
  <si>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</si>
  <si>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</si>
  <si>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</si>
  <si>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</si>
  <si>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</si>
  <si>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</si>
  <si>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</si>
  <si>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</si>
  <si>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</si>
  <si>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</si>
  <si>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</si>
  <si>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</si>
  <si>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</si>
  <si>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</si>
  <si>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</si>
  <si>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</si>
  <si>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</si>
  <si>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</si>
  <si>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</si>
  <si>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</si>
  <si>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</si>
  <si>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</si>
  <si>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</si>
  <si>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</si>
  <si>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</si>
  <si>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</si>
  <si>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</si>
  <si>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</si>
  <si>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</si>
  <si>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</si>
  <si>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</si>
  <si>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</si>
  <si>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</si>
  <si>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</si>
  <si>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</si>
  <si>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</si>
  <si>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</si>
  <si>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</si>
  <si>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</si>
  <si>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</si>
  <si>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</si>
  <si>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</si>
  <si>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</si>
  <si>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</si>
  <si>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</si>
  <si>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</si>
  <si>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</si>
  <si>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</si>
  <si>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</si>
  <si>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</si>
  <si>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</si>
  <si>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</si>
  <si>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</si>
  <si>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</si>
  <si>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</si>
  <si>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</si>
  <si>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</si>
  <si>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</si>
  <si>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</si>
  <si>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</si>
  <si>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</si>
  <si>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</si>
  <si>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</si>
  <si>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</si>
  <si>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</si>
  <si>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</si>
  <si>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</si>
  <si>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</si>
  <si>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</si>
  <si>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</si>
  <si>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</si>
  <si>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</si>
  <si>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</si>
  <si>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</si>
  <si>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</si>
  <si>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</si>
  <si>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</si>
  <si>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</si>
  <si>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</si>
  <si>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</si>
  <si>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</si>
  <si>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</si>
  <si>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</si>
  <si>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</si>
  <si>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</si>
  <si>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</si>
  <si>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</si>
  <si>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</si>
  <si>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</si>
  <si>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</si>
  <si>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</si>
  <si>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</si>
  <si>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</si>
  <si>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</si>
  <si>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</si>
  <si>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</si>
  <si>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</si>
  <si>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</si>
  <si>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</si>
  <si>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</si>
  <si>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</si>
  <si>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</si>
  <si>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</si>
  <si>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</si>
  <si>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</si>
  <si>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</si>
  <si>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</si>
  <si>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</si>
  <si>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</si>
  <si>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</si>
  <si>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</si>
  <si>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</si>
  <si>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</si>
  <si>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</si>
  <si>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</si>
  <si>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</si>
  <si>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</si>
  <si>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</si>
  <si>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</si>
  <si>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</si>
  <si>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</si>
  <si>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</si>
  <si>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</si>
  <si>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</si>
  <si>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</si>
  <si>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</si>
  <si>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</si>
  <si>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</si>
  <si>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</si>
  <si>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</si>
  <si>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</si>
  <si>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</si>
  <si>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</si>
  <si>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</si>
  <si>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</si>
  <si>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</si>
  <si>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</si>
  <si>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</si>
  <si>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</si>
  <si>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</si>
  <si>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</si>
  <si>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</si>
  <si>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</si>
  <si>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</si>
  <si>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</si>
  <si>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</si>
  <si>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</si>
  <si>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</si>
  <si>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</si>
  <si>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</si>
  <si>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</si>
  <si>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</si>
  <si>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</si>
  <si>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</si>
  <si>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</si>
  <si>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</si>
  <si>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</si>
  <si>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</si>
  <si>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</si>
  <si>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</si>
  <si>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</si>
  <si>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</si>
  <si>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</si>
  <si>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</si>
  <si>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</si>
  <si>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</si>
  <si>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</si>
  <si>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</si>
  <si>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</si>
  <si>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</si>
  <si>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</si>
  <si>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</si>
  <si>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</si>
  <si>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</si>
  <si>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</si>
  <si>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</si>
  <si>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</si>
  <si>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</si>
  <si>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</si>
  <si>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</si>
  <si>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</si>
  <si>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</si>
  <si>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</si>
  <si>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</si>
  <si>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</si>
  <si>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</si>
  <si>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</si>
  <si>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</si>
  <si>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</si>
  <si>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</si>
  <si>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</si>
  <si>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</si>
  <si>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</si>
  <si>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</si>
  <si>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</si>
  <si>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</si>
  <si>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</si>
  <si>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</si>
  <si>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</si>
  <si>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</si>
  <si>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</si>
  <si>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</si>
  <si>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</si>
  <si>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</si>
  <si>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</si>
  <si>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</si>
  <si>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</si>
  <si>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</si>
  <si>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</si>
  <si>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</si>
  <si>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</si>
  <si>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</si>
  <si>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</si>
  <si>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</si>
  <si>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</si>
  <si>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</si>
  <si>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</si>
  <si>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</si>
  <si>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</si>
  <si>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</si>
  <si>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</si>
  <si>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</si>
  <si>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</si>
  <si>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</si>
  <si>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</si>
  <si>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</si>
  <si>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</si>
  <si>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</si>
  <si>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</si>
  <si>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</si>
  <si>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</si>
  <si>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</si>
  <si>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</si>
  <si>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</si>
  <si>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</si>
  <si>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</si>
  <si>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</si>
  <si>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</si>
  <si>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</si>
  <si>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</si>
  <si>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</si>
  <si>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</si>
  <si>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</si>
  <si>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</si>
  <si>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</si>
  <si>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</si>
  <si>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</si>
  <si>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</si>
  <si>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</si>
  <si>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</si>
  <si>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</si>
  <si>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</si>
  <si>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</si>
  <si>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</si>
  <si>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</si>
  <si>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</si>
  <si>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</si>
  <si>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</si>
  <si>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</si>
  <si>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</si>
  <si>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</si>
  <si>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</si>
  <si>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</si>
  <si>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</si>
  <si>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</si>
  <si>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</si>
  <si>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</si>
  <si>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</si>
  <si>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</si>
  <si>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</si>
  <si>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</si>
  <si>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</si>
  <si>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</si>
  <si>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</si>
  <si>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</si>
  <si>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</si>
  <si>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</si>
  <si>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</si>
  <si>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</si>
  <si>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</si>
  <si>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</si>
  <si>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</si>
  <si>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</si>
  <si>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</si>
  <si>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</si>
  <si>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</si>
  <si>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</si>
  <si>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</si>
  <si>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</si>
  <si>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</si>
  <si>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</si>
  <si>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</si>
  <si>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</si>
  <si>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</si>
  <si>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</si>
  <si>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</si>
  <si>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</si>
  <si>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</si>
  <si>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</si>
  <si>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</si>
  <si>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</si>
  <si>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</si>
  <si>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</si>
  <si>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</si>
  <si>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</si>
  <si>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</si>
  <si>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</si>
  <si>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</si>
  <si>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</si>
  <si>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</si>
  <si>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</si>
  <si>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</si>
  <si>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</si>
  <si>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</si>
  <si>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</si>
  <si>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</si>
  <si>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</si>
  <si>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</si>
  <si>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</si>
  <si>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</si>
  <si>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</si>
  <si>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</si>
  <si>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</si>
  <si>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</si>
  <si>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</si>
  <si>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</si>
  <si>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</si>
  <si>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</si>
  <si>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</si>
  <si>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</si>
  <si>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</si>
  <si>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</si>
  <si>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</si>
  <si>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</si>
  <si>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</si>
  <si>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</si>
  <si>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</si>
  <si>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</si>
  <si>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</si>
  <si>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</si>
  <si>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</si>
  <si>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</si>
  <si>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</si>
  <si>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</si>
  <si>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</si>
  <si>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</si>
  <si>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</si>
  <si>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</si>
  <si>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</si>
  <si>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</si>
  <si>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</si>
  <si>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</si>
  <si>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</si>
  <si>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</si>
  <si>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</si>
  <si>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</si>
  <si>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</si>
  <si>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</si>
  <si>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</si>
  <si>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</si>
  <si>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</si>
  <si>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</si>
  <si>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</si>
  <si>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</si>
  <si>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</si>
  <si>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</si>
  <si>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</si>
  <si>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</si>
  <si>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</si>
  <si>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</si>
  <si>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</si>
  <si>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</si>
  <si>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</si>
  <si>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</si>
  <si>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</si>
  <si>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</si>
  <si>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</si>
  <si>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</si>
  <si>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</si>
  <si>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</si>
  <si>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</si>
  <si>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</si>
  <si>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</si>
  <si>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</si>
  <si>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</si>
  <si>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</si>
  <si>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</si>
  <si>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</si>
  <si>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</si>
  <si>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</si>
  <si>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</si>
  <si>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</si>
  <si>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</si>
  <si>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</si>
  <si>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</si>
  <si>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</si>
  <si>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</si>
  <si>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</si>
  <si>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</si>
  <si>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</si>
  <si>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</si>
  <si>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</si>
  <si>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</si>
  <si>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</si>
  <si>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</si>
  <si>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</si>
  <si>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</si>
  <si>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</si>
  <si>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</si>
  <si>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</si>
  <si>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</si>
  <si>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</si>
  <si>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</si>
  <si>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</si>
  <si>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</si>
  <si>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</si>
  <si>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</si>
  <si>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</si>
  <si>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</si>
  <si>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</si>
  <si>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</si>
  <si>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</si>
  <si>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</si>
  <si>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</si>
  <si>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</si>
  <si>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</si>
  <si>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</si>
  <si>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</si>
  <si>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</si>
  <si>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</si>
  <si>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</si>
  <si>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</si>
  <si>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</si>
  <si>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</si>
  <si>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</si>
  <si>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</si>
  <si>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</si>
  <si>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</si>
  <si>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</si>
  <si>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</si>
  <si>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</si>
  <si>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</si>
  <si>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</si>
  <si>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</si>
  <si>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</si>
  <si>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</si>
  <si>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</si>
  <si>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</si>
  <si>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</si>
  <si>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</si>
  <si>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</si>
  <si>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</si>
  <si>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</si>
  <si>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</si>
  <si>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</si>
  <si>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</si>
  <si>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</si>
  <si>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</si>
  <si>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</si>
  <si>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</si>
  <si>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</si>
  <si>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</si>
  <si>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</si>
  <si>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</si>
  <si>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</si>
  <si>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</si>
  <si>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</si>
  <si>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</si>
  <si>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</si>
  <si>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</si>
  <si>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</si>
  <si>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</si>
  <si>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</si>
  <si>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</si>
  <si>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</si>
  <si>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</si>
  <si>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</si>
  <si>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</si>
  <si>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</si>
  <si>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</si>
  <si>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</si>
  <si>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</si>
  <si>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</si>
  <si>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</si>
  <si>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</si>
  <si>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</si>
  <si>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</si>
  <si>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</si>
  <si>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</si>
  <si>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</si>
  <si>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</si>
  <si>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</si>
  <si>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</si>
  <si>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</si>
  <si>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</si>
  <si>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</si>
  <si>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</si>
  <si>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</si>
  <si>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</si>
  <si>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</si>
  <si>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</si>
  <si>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</si>
  <si>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</si>
  <si>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</si>
  <si>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</si>
  <si>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</si>
  <si>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</si>
  <si>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</si>
  <si>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</si>
  <si>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</si>
  <si>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</si>
  <si>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</si>
  <si>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</si>
  <si>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</si>
  <si>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</si>
  <si>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</si>
  <si>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</si>
  <si>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</si>
  <si>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</si>
  <si>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</si>
  <si>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</si>
  <si>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</si>
  <si>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</si>
  <si>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</si>
  <si>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</si>
  <si>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</si>
  <si>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</si>
  <si>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</si>
  <si>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</si>
  <si>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</si>
  <si>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</si>
  <si>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</si>
  <si>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</si>
  <si>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</si>
  <si>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</si>
  <si>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</si>
  <si>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</si>
  <si>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</si>
  <si>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</si>
  <si>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</si>
  <si>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</si>
  <si>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</si>
  <si>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</si>
  <si>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</si>
  <si>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</si>
  <si>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</si>
  <si>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</si>
  <si>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</si>
  <si>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</si>
  <si>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</si>
  <si>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</si>
  <si>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</si>
  <si>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</si>
  <si>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</si>
  <si>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</si>
  <si>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</si>
  <si>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</si>
  <si>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</si>
  <si>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</si>
  <si>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</si>
  <si>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</si>
  <si>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</si>
  <si>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</si>
  <si>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</si>
  <si>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</si>
  <si>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</si>
  <si>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</si>
  <si>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</si>
  <si>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</si>
  <si>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</si>
  <si>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</si>
  <si>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</si>
  <si>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</si>
  <si>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</si>
  <si>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</si>
  <si>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</si>
  <si>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</si>
  <si>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</si>
  <si>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</si>
  <si>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</si>
  <si>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</si>
  <si>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</si>
  <si>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</si>
  <si>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</si>
  <si>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</si>
  <si>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</si>
  <si>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</si>
  <si>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</si>
  <si>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</si>
  <si>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</si>
  <si>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</si>
  <si>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</si>
  <si>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</si>
  <si>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</si>
  <si>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</si>
  <si>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</si>
  <si>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</si>
  <si>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</si>
  <si>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</si>
  <si>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</si>
  <si>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</si>
  <si>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</si>
  <si>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</si>
  <si>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</si>
  <si>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</si>
  <si>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</si>
  <si>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</si>
  <si>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</si>
  <si>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</si>
  <si>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</si>
  <si>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</si>
  <si>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</si>
  <si>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</si>
  <si>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</si>
  <si>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</si>
  <si>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</si>
  <si>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</si>
  <si>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</si>
  <si>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</si>
  <si>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</si>
  <si>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</si>
  <si>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</si>
  <si>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</si>
  <si>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</si>
  <si>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</si>
  <si>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</si>
  <si>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</si>
  <si>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</si>
  <si>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</si>
  <si>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</si>
  <si>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</si>
  <si>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</si>
  <si>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</si>
  <si>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</si>
  <si>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</si>
  <si>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</si>
  <si>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</si>
  <si>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</si>
  <si>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</si>
  <si>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</si>
  <si>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</si>
  <si>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</si>
  <si>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</si>
  <si>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</si>
  <si>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</si>
  <si>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</si>
  <si>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</si>
  <si>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</si>
  <si>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</si>
  <si>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</si>
  <si>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</si>
  <si>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</si>
  <si>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</si>
  <si>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</si>
  <si>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</si>
  <si>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</si>
  <si>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</si>
  <si>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</si>
  <si>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</si>
  <si>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</si>
  <si>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</si>
  <si>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</si>
  <si>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</si>
  <si>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</si>
  <si>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</si>
  <si>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</si>
  <si>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</si>
  <si>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</si>
  <si>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</si>
  <si>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</si>
  <si>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</si>
  <si>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</si>
  <si>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</si>
  <si>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</si>
  <si>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</si>
  <si>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</si>
  <si>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</si>
  <si>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</si>
  <si>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</si>
  <si>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</si>
  <si>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</si>
  <si>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</si>
  <si>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</si>
  <si>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</si>
  <si>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</si>
  <si>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</si>
  <si>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</si>
  <si>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</si>
  <si>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</si>
  <si>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</si>
  <si>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</si>
  <si>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</si>
  <si>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</si>
  <si>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</si>
  <si>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</si>
  <si>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</si>
  <si>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</si>
  <si>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</si>
  <si>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</si>
  <si>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</si>
  <si>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</si>
  <si>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</si>
  <si>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</si>
  <si>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</si>
  <si>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</si>
  <si>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</si>
  <si>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</si>
  <si>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</si>
  <si>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</si>
  <si>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</si>
  <si>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</si>
  <si>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</si>
  <si>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</si>
  <si>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</si>
  <si>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</si>
  <si>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</si>
  <si>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</si>
  <si>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</si>
  <si>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</si>
  <si>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</si>
  <si>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</si>
  <si>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</si>
  <si>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</si>
  <si>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</si>
  <si>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</si>
  <si>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</si>
  <si>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</si>
  <si>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</si>
  <si>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</si>
  <si>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</si>
  <si>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</si>
  <si>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</si>
  <si>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</si>
  <si>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</si>
  <si>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</si>
  <si>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</si>
  <si>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</si>
  <si>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</si>
  <si>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</si>
  <si>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</si>
  <si>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</si>
  <si>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</si>
  <si>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</si>
  <si>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</si>
  <si>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</si>
  <si>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</si>
  <si>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</si>
  <si>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</si>
  <si>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</si>
  <si>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</si>
  <si>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</si>
  <si>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</si>
  <si>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</si>
  <si>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</si>
  <si>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</si>
  <si>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</si>
  <si>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</si>
  <si>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</si>
  <si>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</si>
  <si>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</si>
  <si>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</si>
  <si>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</si>
  <si>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</si>
  <si>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</si>
  <si>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</si>
  <si>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</si>
  <si>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</si>
  <si>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</si>
  <si>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</si>
  <si>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</si>
  <si>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</si>
  <si>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</si>
  <si>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</si>
  <si>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</si>
  <si>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</si>
  <si>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</si>
  <si>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</si>
  <si>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</si>
  <si>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</si>
  <si>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</si>
  <si>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</si>
  <si>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</si>
  <si>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</si>
  <si>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</si>
  <si>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</si>
  <si>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</si>
  <si>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</si>
  <si>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</si>
  <si>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</si>
  <si>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</si>
  <si>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</si>
  <si>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</si>
  <si>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</si>
  <si>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</si>
  <si>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</si>
  <si>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</si>
  <si>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</si>
  <si>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</si>
  <si>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</si>
  <si>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</si>
  <si>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</si>
  <si>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</si>
  <si>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</si>
  <si>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</si>
  <si>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</si>
  <si>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</si>
  <si>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</si>
  <si>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</si>
  <si>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</si>
  <si>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</si>
  <si>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</si>
  <si>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</si>
  <si>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</si>
  <si>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</si>
  <si>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</si>
  <si>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</si>
  <si>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</si>
  <si>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</si>
  <si>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</si>
  <si>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</si>
  <si>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</si>
  <si>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</si>
  <si>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</si>
  <si>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</si>
  <si>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</si>
  <si>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</si>
  <si>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</si>
  <si>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</si>
  <si>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</si>
  <si>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</si>
  <si>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</si>
  <si>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</si>
  <si>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</si>
  <si>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</si>
  <si>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</si>
  <si>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</si>
  <si>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</si>
  <si>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</si>
  <si>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</si>
  <si>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</si>
  <si>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</si>
  <si>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</si>
  <si>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</si>
  <si>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</si>
  <si>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</si>
  <si>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</si>
  <si>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</si>
  <si>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</si>
  <si>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</si>
  <si>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</si>
  <si>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</si>
  <si>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</si>
  <si>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</si>
  <si>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</si>
  <si>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</si>
  <si>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</si>
  <si>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</si>
  <si>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</si>
  <si>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</si>
  <si>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</si>
  <si>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</si>
  <si>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</si>
  <si>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</si>
  <si>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</si>
  <si>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</si>
  <si>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</si>
  <si>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</si>
  <si>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</si>
  <si>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</si>
  <si>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</si>
  <si>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</si>
  <si>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</si>
  <si>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</si>
  <si>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</si>
  <si>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</si>
  <si>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</si>
  <si>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</si>
  <si>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</si>
  <si>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</si>
  <si>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</si>
  <si>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</si>
  <si>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</si>
  <si>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</si>
  <si>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</si>
  <si>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</si>
  <si>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</si>
  <si>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</si>
  <si>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</si>
  <si>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</si>
  <si>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</si>
  <si>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</si>
  <si>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</si>
  <si>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</si>
  <si>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</si>
  <si>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</si>
  <si>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</si>
  <si>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</si>
  <si>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</si>
  <si>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</si>
  <si>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</si>
  <si>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</si>
  <si>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</si>
  <si>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</si>
  <si>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</si>
  <si>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</si>
  <si>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</si>
  <si>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</si>
  <si>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</si>
  <si>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</si>
  <si>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</si>
  <si>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</si>
  <si>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</si>
  <si>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</si>
  <si>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</si>
  <si>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</si>
  <si>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</si>
  <si>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</si>
  <si>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</si>
  <si>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</si>
  <si>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</si>
  <si>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</si>
  <si>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</si>
  <si>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</si>
  <si>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</si>
  <si>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</si>
  <si>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</si>
  <si>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</si>
  <si>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</si>
  <si>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</si>
  <si>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</si>
  <si>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</si>
  <si>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</si>
  <si>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</si>
  <si>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</si>
  <si>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</si>
  <si>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</si>
  <si>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</si>
  <si>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</si>
  <si>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</si>
  <si>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</si>
  <si>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</si>
  <si>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</si>
  <si>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</si>
  <si>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</si>
  <si>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</si>
  <si>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</si>
  <si>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</si>
  <si>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</si>
  <si>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</si>
  <si>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</si>
  <si>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</si>
  <si>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</si>
  <si>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</si>
  <si>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</si>
  <si>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</si>
  <si>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</si>
  <si>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</si>
  <si>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</si>
  <si>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</si>
  <si>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</si>
  <si>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</si>
  <si>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</si>
  <si>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</si>
  <si>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</si>
  <si>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</si>
  <si>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</si>
  <si>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</si>
  <si>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</si>
  <si>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</si>
  <si>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</si>
  <si>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</si>
  <si>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</si>
  <si>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</si>
  <si>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</si>
  <si>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</si>
  <si>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</si>
  <si>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</si>
  <si>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</si>
  <si>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</si>
  <si>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</si>
  <si>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</si>
  <si>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</si>
  <si>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</si>
  <si>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</si>
  <si>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</si>
  <si>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</si>
  <si>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</si>
  <si>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</si>
  <si>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</si>
  <si>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</si>
  <si>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</si>
  <si>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</si>
  <si>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</si>
  <si>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</si>
  <si>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</si>
  <si>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</si>
  <si>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</si>
  <si>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</si>
  <si>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</si>
  <si>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</si>
  <si>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</si>
  <si>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</si>
  <si>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</si>
  <si>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</si>
  <si>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</si>
  <si>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</si>
  <si>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</si>
  <si>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</si>
  <si>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</si>
  <si>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</si>
  <si>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</si>
  <si>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</si>
  <si>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</si>
  <si>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</si>
  <si>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</si>
  <si>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</si>
  <si>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</si>
  <si>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</si>
  <si>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</si>
  <si>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</si>
  <si>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</si>
  <si>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</si>
  <si>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</si>
  <si>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</si>
  <si>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</si>
  <si>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</si>
  <si>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</si>
  <si>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</si>
  <si>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</si>
  <si>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</si>
  <si>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</si>
  <si>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</si>
  <si>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</si>
  <si>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</si>
  <si>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</si>
  <si>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</si>
  <si>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</si>
  <si>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</si>
  <si>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</si>
  <si>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</si>
  <si>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</si>
  <si>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</si>
  <si>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</si>
  <si>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</si>
  <si>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</si>
  <si>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</si>
  <si>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</si>
  <si>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</si>
  <si>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</si>
  <si>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</si>
  <si>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</si>
  <si>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</si>
  <si>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</si>
  <si>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</si>
  <si>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</si>
  <si>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</si>
  <si>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</si>
  <si>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</si>
  <si>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</si>
  <si>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</si>
  <si>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</si>
  <si>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</si>
  <si>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</si>
  <si>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</si>
  <si>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</si>
  <si>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</si>
  <si>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</si>
  <si>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</si>
  <si>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</si>
  <si>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</si>
  <si>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</si>
  <si>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</si>
  <si>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</si>
  <si>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</si>
  <si>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</si>
  <si>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</si>
  <si>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</si>
  <si>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</si>
  <si>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</si>
  <si>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</si>
  <si>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</si>
  <si>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</si>
  <si>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</si>
  <si>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</si>
  <si>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</si>
  <si>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</si>
  <si>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</si>
  <si>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</si>
  <si>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</si>
  <si>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</si>
  <si>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</si>
  <si>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</si>
  <si>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</si>
  <si>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</si>
  <si>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</si>
  <si>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</si>
  <si>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</si>
  <si>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</si>
  <si>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</si>
  <si>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</si>
  <si>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</si>
  <si>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</si>
  <si>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</si>
  <si>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</si>
  <si>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</si>
  <si>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</si>
  <si>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</si>
  <si>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</si>
  <si>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</si>
  <si>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</si>
  <si>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</si>
  <si>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</si>
  <si>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</si>
  <si>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</si>
  <si>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</si>
  <si>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</si>
  <si>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</si>
  <si>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</si>
  <si>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</si>
  <si>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</si>
  <si>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</si>
  <si>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</si>
  <si>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</si>
  <si>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</si>
  <si>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</si>
  <si>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</si>
  <si>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</si>
  <si>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</si>
  <si>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</si>
  <si>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</si>
  <si>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</si>
  <si>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</si>
  <si>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</si>
  <si>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</si>
  <si>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</si>
  <si>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</si>
  <si>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</si>
  <si>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</si>
  <si>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</si>
  <si>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</si>
  <si>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</si>
  <si>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</si>
  <si>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</si>
  <si>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</si>
  <si>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</si>
  <si>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</si>
  <si>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</si>
  <si>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</si>
  <si>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</si>
  <si>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</si>
  <si>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</si>
  <si>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</si>
  <si>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</si>
  <si>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</si>
  <si>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</si>
  <si>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</si>
  <si>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</si>
  <si>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</si>
  <si>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</si>
  <si>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</si>
  <si>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</si>
  <si>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</si>
  <si>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</si>
  <si>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</si>
  <si>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</si>
  <si>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</si>
  <si>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</si>
  <si>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</si>
  <si>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</si>
  <si>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</si>
  <si>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</si>
  <si>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</si>
  <si>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</si>
  <si>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</si>
  <si>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</si>
  <si>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</si>
  <si>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</si>
  <si>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</si>
  <si>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</si>
  <si>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</si>
  <si>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</si>
  <si>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</si>
  <si>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</si>
  <si>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</si>
  <si>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</si>
  <si>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</si>
  <si>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</si>
  <si>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</si>
  <si>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</si>
  <si>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</si>
  <si>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</si>
  <si>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</si>
  <si>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</si>
  <si>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</si>
  <si>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</si>
  <si>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</si>
  <si>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</si>
  <si>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</si>
  <si>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</si>
  <si>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</si>
  <si>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</si>
  <si>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</si>
  <si>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</si>
  <si>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</si>
  <si>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</si>
  <si>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</si>
  <si>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</si>
  <si>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</si>
  <si>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</si>
  <si>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</si>
  <si>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</si>
  <si>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</si>
  <si>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</si>
  <si>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</si>
  <si>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</si>
  <si>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</si>
  <si>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</si>
  <si>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</si>
  <si>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</si>
  <si>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</si>
  <si>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</si>
  <si>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</si>
  <si>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</si>
  <si>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</si>
  <si>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</si>
  <si>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</si>
  <si>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</si>
  <si>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</si>
  <si>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</si>
  <si>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</si>
  <si>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</si>
  <si>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</si>
  <si>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</si>
  <si>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</si>
  <si>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</si>
  <si>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</si>
  <si>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</si>
  <si>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</si>
  <si>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</si>
  <si>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</si>
  <si>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</si>
  <si>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</si>
  <si>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</si>
  <si>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</si>
  <si>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</si>
  <si>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</si>
  <si>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</si>
  <si>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</si>
  <si>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</si>
  <si>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</si>
  <si>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</si>
  <si>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</si>
  <si>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</si>
  <si>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</si>
  <si>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</si>
  <si>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</si>
  <si>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</si>
  <si>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</si>
  <si>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</si>
  <si>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</si>
  <si>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</si>
  <si>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</si>
  <si>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</si>
  <si>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</si>
  <si>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</si>
  <si>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</si>
  <si>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</si>
  <si>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</si>
  <si>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</si>
  <si>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</si>
  <si>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</si>
  <si>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</si>
  <si>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</si>
  <si>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</si>
  <si>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</si>
  <si>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</si>
  <si>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</si>
  <si>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</si>
  <si>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</si>
  <si>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</si>
  <si>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</si>
  <si>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</si>
  <si>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</si>
  <si>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</si>
  <si>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</si>
  <si>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</si>
  <si>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</si>
  <si>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</si>
  <si>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</si>
  <si>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</si>
  <si>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</si>
  <si>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</si>
  <si>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</si>
  <si>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</si>
  <si>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</si>
  <si>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</si>
  <si>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</si>
  <si>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</si>
  <si>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</si>
  <si>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</si>
  <si>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</si>
  <si>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</si>
  <si>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</si>
  <si>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</si>
  <si>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</si>
  <si>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</si>
  <si>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</si>
  <si>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</si>
  <si>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</si>
  <si>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</si>
  <si>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</si>
  <si>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</si>
  <si>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</si>
  <si>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</si>
  <si>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</si>
  <si>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</si>
  <si>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</si>
  <si>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</si>
  <si>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</si>
  <si>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</si>
  <si>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</si>
  <si>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</si>
  <si>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</si>
  <si>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</si>
  <si>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</si>
  <si>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</si>
  <si>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</si>
  <si>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</si>
  <si>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</si>
  <si>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</si>
  <si>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</si>
  <si>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</si>
  <si>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</si>
  <si>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</si>
  <si>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</si>
  <si>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</si>
  <si>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</si>
  <si>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</si>
  <si>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</si>
  <si>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</si>
  <si>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</si>
  <si>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</si>
  <si>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</si>
  <si>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</si>
  <si>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</si>
  <si>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</si>
  <si>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</si>
  <si>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</si>
  <si>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</si>
  <si>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</si>
  <si>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</si>
  <si>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</si>
  <si>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</si>
  <si>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</si>
  <si>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</si>
  <si>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</si>
  <si>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</si>
  <si>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</si>
  <si>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</si>
  <si>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</si>
  <si>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</si>
  <si>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</si>
  <si>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</si>
  <si>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</si>
  <si>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</si>
  <si>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</si>
  <si>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</si>
  <si>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</si>
  <si>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</si>
  <si>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</si>
  <si>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</si>
  <si>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</si>
  <si>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</si>
  <si>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</si>
  <si>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</si>
  <si>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</si>
  <si>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</si>
  <si>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</si>
  <si>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</si>
  <si>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</si>
  <si>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</si>
  <si>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</si>
  <si>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</si>
  <si>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</si>
  <si>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</si>
  <si>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</si>
  <si>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</si>
  <si>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</si>
  <si>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</si>
  <si>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</si>
  <si>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</si>
  <si>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</si>
  <si>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</si>
  <si>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</si>
  <si>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</si>
  <si>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</si>
  <si>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</si>
  <si>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</si>
  <si>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</si>
  <si>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</si>
  <si>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</si>
  <si>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</si>
  <si>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</si>
  <si>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</si>
  <si>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</si>
  <si>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</si>
  <si>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</si>
  <si>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</si>
  <si>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</si>
  <si>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</si>
  <si>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</si>
  <si>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</si>
  <si>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</si>
  <si>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</si>
  <si>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</si>
  <si>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</si>
  <si>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</si>
  <si>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</si>
  <si>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</si>
  <si>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</si>
  <si>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</si>
  <si>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</si>
  <si>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</si>
  <si>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</si>
  <si>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</si>
  <si>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</si>
  <si>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</si>
  <si>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</si>
  <si>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</si>
  <si>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</si>
  <si>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</si>
  <si>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</si>
  <si>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</si>
  <si>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</si>
  <si>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</si>
  <si>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</si>
  <si>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</si>
  <si>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</si>
  <si>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</si>
  <si>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</si>
  <si>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</si>
  <si>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</si>
  <si>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</si>
  <si>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</si>
  <si>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</si>
  <si>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</si>
  <si>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</si>
  <si>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</si>
  <si>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</si>
  <si>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</si>
  <si>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</si>
  <si>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</si>
  <si>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</si>
  <si>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</si>
  <si>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</si>
  <si>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</si>
  <si>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</si>
  <si>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</si>
  <si>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</si>
  <si>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</si>
  <si>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</si>
  <si>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</si>
  <si>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</si>
  <si>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</si>
  <si>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</si>
  <si>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</si>
  <si>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</si>
  <si>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</si>
  <si>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</si>
  <si>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</si>
  <si>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</si>
  <si>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</si>
  <si>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</si>
  <si>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</si>
  <si>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</si>
  <si>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</si>
  <si>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</si>
  <si>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</si>
  <si>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</si>
  <si>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</si>
  <si>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</si>
  <si>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</si>
  <si>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</si>
  <si>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</si>
  <si>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</si>
  <si>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</si>
  <si>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</si>
  <si>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</si>
  <si>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</si>
  <si>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</si>
  <si>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</si>
  <si>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</si>
  <si>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</si>
  <si>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</si>
  <si>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</si>
  <si>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</si>
  <si>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</si>
  <si>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</si>
  <si>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</si>
  <si>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</si>
  <si>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</si>
  <si>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</si>
  <si>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</si>
  <si>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</si>
  <si>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</si>
  <si>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</si>
  <si>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</si>
  <si>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</si>
  <si>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</si>
  <si>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</si>
  <si>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</si>
  <si>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</si>
  <si>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</si>
  <si>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</si>
  <si>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</si>
  <si>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</si>
  <si>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</si>
  <si>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</si>
  <si>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</si>
  <si>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</si>
  <si>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</si>
  <si>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</si>
  <si>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</si>
  <si>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</si>
  <si>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</si>
  <si>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</si>
  <si>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</si>
  <si>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</si>
  <si>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</si>
  <si>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</si>
  <si>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</si>
  <si>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</si>
  <si>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</si>
  <si>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</si>
  <si>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</si>
  <si>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</si>
  <si>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</si>
  <si>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</si>
  <si>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</si>
  <si>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</si>
  <si>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</si>
  <si>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</si>
  <si>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</si>
  <si>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</si>
  <si>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</si>
  <si>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</si>
  <si>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</si>
  <si>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</si>
  <si>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</si>
  <si>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</si>
  <si>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</si>
  <si>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</si>
  <si>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</si>
  <si>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</si>
  <si>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</si>
  <si>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</si>
  <si>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</si>
  <si>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</si>
  <si>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</si>
  <si>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</si>
  <si>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</si>
  <si>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</si>
  <si>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</si>
  <si>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</si>
  <si>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</si>
  <si>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</si>
  <si>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</si>
  <si>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</si>
  <si>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</si>
  <si>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</si>
  <si>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</si>
  <si>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</si>
  <si>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</si>
  <si>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</si>
  <si>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</si>
  <si>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</si>
  <si>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</si>
  <si>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</si>
  <si>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</si>
  <si>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</si>
  <si>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</si>
  <si>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</si>
  <si>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</si>
  <si>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</si>
  <si>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</si>
  <si>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</si>
  <si>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</si>
  <si>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</si>
  <si>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</si>
  <si>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</si>
  <si>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</si>
  <si>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</si>
  <si>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</si>
  <si>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</si>
  <si>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</si>
  <si>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</si>
  <si>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</si>
  <si>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</si>
  <si>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</si>
  <si>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</si>
  <si>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</si>
  <si>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</si>
  <si>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</si>
  <si>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</si>
  <si>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</si>
  <si>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</si>
  <si>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</si>
  <si>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</si>
  <si>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</si>
  <si>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</si>
  <si>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</si>
  <si>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</si>
  <si>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</si>
  <si>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</si>
  <si>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</si>
  <si>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</si>
  <si>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</si>
  <si>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</si>
  <si>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</si>
  <si>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</si>
  <si>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</si>
  <si>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</si>
  <si>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</si>
  <si>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</si>
  <si>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</si>
  <si>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</si>
  <si>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</si>
  <si>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</si>
  <si>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</si>
  <si>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</si>
  <si>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</si>
  <si>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</si>
  <si>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</si>
  <si>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</si>
  <si>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</si>
  <si>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</si>
  <si>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</si>
  <si>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</si>
  <si>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</si>
  <si>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</si>
  <si>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</si>
  <si>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</si>
  <si>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</si>
  <si>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</si>
  <si>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</si>
  <si>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</si>
  <si>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</si>
  <si>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</si>
  <si>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</si>
  <si>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</si>
  <si>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</si>
  <si>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</si>
  <si>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</si>
  <si>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</si>
  <si>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</si>
  <si>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</si>
  <si>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</si>
  <si>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</si>
  <si>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</si>
  <si>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</si>
  <si>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</si>
  <si>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</si>
  <si>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</si>
  <si>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</si>
  <si>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</si>
  <si>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</si>
  <si>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</si>
  <si>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</si>
  <si>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</si>
  <si>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</si>
  <si>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</si>
  <si>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</si>
  <si>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</si>
  <si>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</si>
  <si>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</si>
  <si>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</si>
  <si>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</si>
  <si>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</si>
  <si>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</si>
  <si>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</si>
  <si>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</si>
  <si>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</si>
  <si>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</si>
  <si>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</si>
  <si>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</si>
  <si>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</si>
  <si>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</si>
  <si>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</si>
  <si>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</si>
  <si>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</si>
  <si>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</si>
  <si>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</si>
  <si>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</si>
  <si>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</si>
  <si>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</si>
  <si>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</si>
  <si>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</si>
  <si>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</si>
  <si>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</si>
  <si>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</si>
  <si>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</si>
  <si>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</si>
  <si>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</si>
  <si>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</si>
  <si>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</si>
  <si>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</si>
  <si>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</si>
  <si>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</si>
  <si>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</si>
  <si>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</si>
  <si>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</si>
  <si>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</si>
  <si>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</si>
  <si>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</si>
  <si>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</si>
  <si>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</si>
  <si>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</si>
  <si>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</si>
  <si>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</si>
  <si>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</si>
  <si>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</si>
  <si>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</si>
  <si>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</si>
  <si>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</si>
  <si>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</si>
  <si>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</si>
  <si>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</si>
  <si>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</si>
  <si>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</si>
  <si>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</si>
  <si>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</si>
  <si>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</si>
  <si>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</si>
  <si>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</si>
  <si>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</si>
  <si>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</si>
  <si>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</si>
  <si>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</si>
  <si>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</si>
  <si>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</si>
  <si>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</si>
  <si>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</si>
  <si>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</si>
  <si>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</si>
  <si>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</si>
  <si>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</si>
  <si>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</si>
  <si>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</si>
  <si>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</si>
  <si>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</si>
  <si>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</si>
  <si>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</si>
  <si>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</si>
  <si>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</si>
  <si>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</si>
  <si>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</si>
  <si>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</si>
  <si>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</si>
  <si>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</si>
  <si>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</si>
  <si>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</si>
  <si>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</si>
  <si>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</si>
  <si>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</si>
  <si>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</si>
  <si>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</si>
  <si>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</si>
  <si>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</si>
  <si>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</si>
  <si>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</si>
  <si>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</si>
  <si>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</si>
  <si>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</si>
  <si>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</si>
  <si>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</si>
  <si>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</si>
  <si>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</si>
  <si>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</si>
  <si>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</si>
  <si>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</si>
  <si>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</si>
  <si>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</si>
  <si>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</si>
  <si>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</si>
  <si>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</si>
  <si>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</si>
  <si>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</si>
  <si>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</si>
  <si>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</si>
  <si>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</si>
  <si>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</si>
  <si>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</si>
  <si>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</si>
  <si>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</si>
  <si>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</si>
  <si>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</si>
  <si>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</si>
  <si>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</si>
  <si>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</si>
  <si>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</si>
  <si>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</si>
  <si>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</si>
  <si>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</si>
  <si>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</si>
  <si>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</si>
  <si>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</si>
  <si>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</si>
  <si>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</si>
  <si>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</si>
  <si>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</si>
  <si>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</si>
  <si>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</si>
  <si>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</si>
  <si>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</si>
  <si>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</si>
  <si>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</si>
  <si>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</si>
  <si>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</si>
  <si>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</si>
  <si>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</si>
  <si>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</si>
  <si>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</si>
  <si>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</si>
  <si>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</si>
  <si>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</si>
  <si>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</si>
  <si>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</si>
  <si>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</si>
  <si>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</si>
  <si>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</si>
  <si>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</si>
  <si>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</si>
  <si>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</si>
  <si>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</si>
  <si>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</si>
  <si>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</si>
  <si>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</si>
  <si>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</si>
  <si>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</si>
  <si>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</si>
  <si>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</si>
  <si>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</si>
  <si>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</si>
  <si>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</si>
  <si>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</si>
  <si>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</si>
  <si>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</si>
  <si>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</si>
  <si>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</si>
  <si>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</si>
  <si>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</si>
  <si>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</si>
  <si>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</si>
  <si>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</si>
  <si>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</si>
  <si>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</si>
  <si>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</si>
  <si>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</si>
  <si>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</si>
  <si>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</si>
  <si>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</si>
  <si>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</si>
  <si>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</si>
  <si>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</si>
  <si>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</si>
  <si>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</si>
  <si>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</si>
  <si>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</si>
  <si>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</si>
  <si>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</si>
  <si>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</si>
  <si>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</si>
  <si>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</si>
  <si>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</si>
  <si>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</si>
  <si>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</si>
  <si>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</si>
  <si>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</si>
  <si>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</si>
  <si>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</si>
  <si>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</si>
  <si>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</si>
  <si>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</si>
  <si>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</si>
  <si>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</si>
  <si>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</si>
  <si>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</si>
  <si>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</si>
  <si>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</si>
  <si>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</si>
  <si>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</si>
  <si>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</si>
  <si>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</si>
  <si>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</si>
  <si>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</si>
  <si>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</si>
  <si>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</si>
  <si>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</si>
  <si>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</si>
  <si>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</si>
  <si>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</si>
  <si>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</si>
  <si>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</si>
  <si>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</si>
  <si>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</si>
  <si>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</si>
  <si>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</si>
  <si>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</si>
  <si>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</si>
  <si>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</si>
  <si>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</si>
  <si>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</si>
  <si>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</si>
  <si>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</si>
  <si>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</si>
  <si>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</si>
  <si>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</si>
  <si>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</si>
  <si>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</si>
  <si>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</si>
  <si>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</si>
  <si>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</si>
  <si>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</si>
  <si>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</si>
  <si>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</si>
  <si>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</si>
  <si>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</si>
  <si>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</si>
  <si>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</si>
  <si>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</si>
  <si>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</si>
  <si>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</si>
  <si>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</si>
  <si>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</si>
  <si>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</si>
  <si>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</si>
  <si>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</si>
  <si>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</si>
  <si>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</si>
  <si>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</si>
  <si>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</si>
  <si>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</si>
  <si>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</si>
  <si>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</si>
  <si>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</si>
  <si>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</si>
  <si>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</si>
  <si>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</si>
  <si>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</si>
  <si>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</si>
  <si>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</si>
  <si>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</si>
  <si>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</si>
  <si>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</si>
  <si>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</si>
  <si>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</si>
  <si>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</si>
  <si>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</si>
  <si>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</si>
  <si>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</si>
  <si>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</si>
  <si>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</si>
  <si>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</si>
  <si>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</si>
  <si>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</si>
  <si>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</si>
  <si>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</si>
  <si>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</si>
  <si>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</si>
  <si>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</si>
  <si>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</si>
  <si>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</si>
  <si>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</si>
  <si>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</si>
  <si>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</si>
  <si>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</si>
  <si>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</si>
  <si>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</si>
  <si>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</si>
  <si>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</si>
  <si>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</si>
  <si>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</si>
  <si>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</si>
  <si>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</si>
  <si>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</si>
  <si>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</si>
  <si>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</si>
  <si>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</si>
  <si>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</si>
  <si>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</si>
  <si>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</si>
  <si>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</si>
  <si>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</si>
  <si>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</si>
  <si>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</si>
  <si>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</si>
  <si>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</si>
  <si>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</si>
  <si>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</si>
  <si>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</si>
  <si>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</si>
  <si>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</si>
  <si>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</si>
  <si>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</si>
  <si>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</si>
  <si>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</si>
  <si>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</si>
  <si>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</si>
  <si>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</si>
  <si>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</si>
  <si>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</si>
  <si>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</si>
  <si>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</si>
  <si>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</si>
  <si>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</si>
  <si>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</si>
  <si>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</si>
  <si>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</si>
  <si>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</si>
  <si>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</si>
  <si>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</si>
  <si>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</si>
  <si>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</si>
  <si>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</si>
  <si>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</si>
  <si>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</si>
  <si>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</si>
  <si>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</si>
  <si>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</si>
  <si>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</si>
  <si>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</si>
  <si>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</si>
  <si>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</si>
  <si>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</si>
  <si>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</si>
  <si>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</si>
  <si>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</si>
  <si>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</si>
  <si>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</si>
  <si>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</si>
  <si>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</si>
  <si>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</si>
  <si>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</si>
  <si>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</si>
  <si>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</si>
  <si>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</si>
  <si>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</si>
  <si>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</si>
  <si>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</si>
  <si>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</si>
  <si>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</si>
  <si>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</si>
  <si>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</si>
  <si>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</si>
  <si>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</si>
  <si>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</si>
  <si>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</si>
  <si>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</si>
  <si>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</si>
  <si>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</si>
  <si>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</si>
  <si>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</si>
  <si>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</si>
  <si>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</si>
  <si>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</si>
  <si>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</si>
  <si>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</si>
  <si>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</si>
  <si>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</si>
  <si>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</si>
  <si>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</si>
  <si>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</si>
  <si>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</si>
  <si>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</si>
  <si>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</si>
  <si>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</si>
  <si>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</si>
  <si>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</si>
  <si>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</si>
  <si>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</si>
  <si>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</si>
  <si>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</si>
  <si>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</si>
  <si>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</si>
  <si>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</si>
  <si>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</si>
  <si>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</si>
  <si>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</si>
  <si>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</si>
  <si>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</si>
  <si>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</si>
  <si>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</si>
  <si>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</si>
  <si>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</si>
  <si>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</si>
  <si>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</si>
  <si>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</si>
  <si>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</si>
  <si>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</si>
  <si>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</si>
  <si>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</si>
  <si>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</si>
  <si>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</si>
  <si>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</si>
  <si>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</si>
  <si>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</si>
  <si>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</si>
  <si>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</si>
  <si>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</si>
  <si>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</si>
  <si>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</si>
  <si>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</si>
  <si>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</si>
  <si>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</si>
  <si>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</si>
  <si>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</si>
  <si>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</si>
  <si>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</si>
  <si>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</si>
  <si>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</si>
  <si>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</si>
  <si>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</si>
  <si>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</si>
  <si>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</si>
  <si>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</si>
  <si>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</si>
  <si>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</si>
  <si>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</si>
  <si>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</si>
  <si>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</si>
  <si>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</si>
  <si>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</si>
  <si>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</si>
  <si>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</si>
  <si>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</si>
  <si>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</si>
  <si>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</si>
  <si>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</si>
  <si>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</si>
  <si>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</si>
  <si>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</si>
  <si>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</si>
  <si>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</si>
  <si>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</si>
  <si>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</si>
  <si>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</si>
  <si>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</si>
  <si>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</si>
  <si>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</si>
  <si>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</si>
  <si>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</si>
  <si>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</si>
  <si>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</si>
  <si>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</si>
  <si>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</si>
  <si>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</si>
  <si>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</si>
  <si>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</si>
  <si>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</si>
  <si>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</si>
  <si>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</si>
  <si>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</si>
  <si>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</si>
  <si>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</si>
  <si>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</si>
  <si>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</si>
  <si>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</si>
  <si>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</si>
  <si>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</si>
  <si>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</si>
  <si>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</si>
  <si>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</si>
  <si>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</si>
  <si>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</si>
  <si>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</si>
  <si>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</si>
  <si>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</si>
  <si>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</si>
  <si>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</si>
  <si>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</si>
  <si>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</si>
  <si>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</si>
  <si>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</si>
  <si>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</si>
  <si>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</si>
  <si>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</si>
  <si>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</si>
  <si>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</si>
  <si>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</si>
  <si>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</si>
  <si>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</si>
  <si>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</si>
  <si>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</si>
  <si>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</si>
  <si>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</si>
  <si>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</si>
  <si>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</si>
  <si>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</si>
  <si>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</si>
  <si>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</si>
  <si>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</si>
  <si>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</si>
  <si>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</si>
  <si>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</si>
  <si>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</si>
  <si>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</si>
  <si>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</si>
  <si>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</si>
  <si>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</si>
  <si>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</si>
  <si>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</si>
  <si>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</si>
  <si>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</si>
  <si>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</si>
  <si>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</si>
  <si>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</si>
  <si>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</si>
  <si>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</si>
  <si>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</si>
  <si>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</si>
  <si>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</si>
  <si>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</si>
  <si>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</si>
  <si>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</si>
  <si>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</si>
  <si>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</si>
  <si>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</si>
  <si>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</si>
  <si>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</si>
  <si>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</si>
  <si>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</si>
  <si>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</si>
  <si>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</si>
  <si>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</si>
  <si>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</si>
  <si>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</si>
  <si>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</si>
  <si>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</si>
  <si>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</si>
  <si>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</si>
  <si>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</si>
  <si>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</si>
  <si>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</si>
  <si>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</si>
  <si>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</si>
  <si>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</si>
  <si>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</si>
  <si>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</si>
  <si>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</si>
  <si>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</si>
  <si>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</si>
  <si>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</si>
  <si>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</si>
  <si>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</si>
  <si>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</si>
  <si>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</si>
  <si>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</si>
  <si>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</si>
  <si>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</si>
  <si>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</si>
  <si>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</si>
  <si>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</si>
  <si>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</si>
  <si>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</si>
  <si>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</si>
  <si>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</si>
  <si>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</si>
  <si>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</si>
  <si>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</si>
  <si>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</si>
  <si>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</si>
  <si>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</si>
  <si>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</si>
  <si>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</si>
  <si>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</si>
  <si>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</si>
  <si>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</si>
  <si>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</si>
  <si>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</si>
  <si>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</si>
  <si>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</si>
  <si>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</si>
  <si>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</si>
  <si>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</si>
  <si>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</si>
  <si>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</si>
  <si>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</si>
  <si>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</si>
  <si>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</si>
  <si>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</si>
  <si>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</si>
  <si>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</si>
  <si>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</si>
  <si>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</si>
  <si>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</si>
  <si>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</si>
  <si>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</si>
  <si>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</si>
  <si>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</si>
  <si>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</si>
  <si>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</si>
  <si>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</si>
  <si>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</si>
  <si>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</si>
  <si>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</si>
  <si>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</si>
  <si>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</si>
  <si>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</si>
  <si>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</si>
  <si>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</si>
  <si>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</si>
  <si>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</si>
  <si>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</si>
  <si>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</si>
  <si>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</si>
  <si>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</si>
  <si>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</si>
  <si>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</si>
  <si>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</si>
  <si>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</si>
  <si>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</si>
  <si>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</si>
  <si>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</si>
  <si>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</si>
  <si>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</si>
  <si>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</si>
  <si>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</si>
  <si>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</si>
  <si>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</si>
  <si>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</si>
  <si>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</si>
  <si>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</si>
  <si>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</si>
  <si>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</si>
  <si>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</si>
  <si>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</si>
  <si>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</si>
  <si>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</si>
  <si>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</si>
  <si>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</si>
  <si>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</si>
  <si>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</si>
  <si>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</si>
  <si>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</si>
  <si>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</si>
  <si>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</si>
  <si>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</si>
  <si>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</si>
  <si>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</si>
  <si>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</si>
  <si>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</si>
  <si>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</si>
  <si>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</si>
  <si>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</si>
  <si>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</si>
  <si>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</si>
  <si>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</si>
  <si>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</si>
  <si>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</si>
  <si>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</si>
  <si>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</si>
  <si>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</si>
  <si>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</si>
  <si>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</si>
  <si>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</si>
  <si>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</si>
  <si>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</si>
  <si>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</si>
  <si>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</si>
  <si>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</si>
  <si>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</si>
  <si>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</si>
  <si>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</si>
  <si>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</si>
  <si>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</si>
  <si>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</si>
  <si>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</si>
  <si>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</si>
  <si>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</si>
  <si>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</si>
  <si>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</si>
  <si>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</si>
  <si>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</si>
  <si>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</si>
  <si>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</si>
  <si>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</si>
  <si>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</si>
  <si>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</si>
  <si>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</si>
  <si>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</si>
  <si>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</si>
  <si>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</si>
  <si>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</si>
  <si>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</si>
  <si>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</si>
  <si>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</si>
  <si>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</si>
  <si>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</si>
  <si>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</si>
  <si>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</si>
  <si>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</si>
  <si>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</si>
  <si>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</si>
  <si>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</si>
  <si>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</si>
  <si>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</si>
  <si>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</si>
  <si>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</si>
  <si>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</si>
  <si>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</si>
  <si>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</si>
  <si>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</si>
  <si>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</si>
  <si>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</si>
  <si>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</si>
  <si>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</si>
  <si>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</si>
  <si>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</si>
  <si>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</si>
  <si>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</si>
  <si>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</si>
  <si>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</si>
  <si>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</si>
  <si>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</si>
  <si>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</si>
  <si>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</si>
  <si>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</si>
  <si>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</si>
  <si>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</si>
  <si>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</si>
  <si>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</si>
  <si>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</si>
  <si>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</si>
  <si>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</si>
  <si>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</si>
  <si>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</si>
  <si>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</si>
  <si>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</si>
  <si>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</si>
  <si>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</si>
  <si>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</si>
  <si>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</si>
  <si>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</si>
  <si>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</si>
  <si>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</si>
  <si>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</si>
  <si>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</si>
  <si>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</si>
  <si>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</si>
  <si>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</si>
  <si>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</si>
  <si>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</si>
  <si>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</si>
  <si>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</si>
  <si>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</si>
  <si>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</si>
  <si>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</si>
  <si>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</si>
  <si>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</si>
  <si>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</si>
  <si>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</si>
  <si>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</si>
  <si>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</si>
  <si>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</si>
  <si>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</si>
  <si>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</si>
  <si>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</si>
  <si>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</si>
  <si>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</si>
  <si>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</si>
  <si>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</si>
  <si>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</si>
  <si>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</si>
  <si>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</si>
  <si>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</si>
  <si>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</si>
  <si>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</si>
  <si>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</si>
  <si>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</si>
  <si>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</si>
  <si>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</si>
  <si>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</si>
  <si>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</si>
  <si>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</si>
  <si>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</si>
  <si>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</si>
  <si>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</si>
  <si>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</si>
  <si>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</si>
  <si>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</si>
  <si>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</si>
  <si>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</si>
  <si>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</si>
  <si>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</si>
  <si>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</si>
  <si>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</si>
  <si>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</si>
  <si>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</si>
  <si>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</si>
  <si>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</si>
  <si>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</si>
  <si>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</si>
  <si>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</si>
  <si>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</si>
  <si>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</si>
  <si>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</si>
  <si>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</si>
  <si>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</si>
  <si>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</si>
  <si>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</si>
  <si>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</si>
  <si>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</si>
  <si>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</si>
  <si>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</si>
  <si>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</si>
  <si>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</si>
  <si>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</si>
  <si>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</si>
  <si>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</si>
  <si>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</si>
  <si>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</si>
  <si>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</si>
  <si>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</si>
  <si>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</si>
  <si>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</si>
  <si>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</si>
  <si>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</si>
  <si>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</si>
  <si>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</si>
  <si>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</si>
  <si>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</si>
  <si>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</si>
  <si>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</si>
  <si>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</si>
  <si>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</si>
  <si>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</si>
  <si>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</si>
  <si>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</si>
  <si>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</si>
  <si>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</si>
  <si>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</si>
  <si>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</si>
  <si>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</si>
  <si>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</si>
  <si>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</si>
  <si>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</si>
  <si>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</si>
  <si>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</si>
  <si>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</si>
  <si>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</si>
  <si>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</si>
  <si>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</si>
  <si>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</si>
  <si>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</si>
  <si>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</si>
  <si>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</si>
  <si>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</si>
  <si>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</si>
  <si>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</si>
  <si>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</si>
  <si>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</si>
  <si>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</si>
  <si>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</si>
  <si>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</si>
  <si>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</si>
  <si>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</si>
  <si>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</si>
  <si>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</si>
  <si>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</si>
  <si>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</si>
  <si>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</si>
  <si>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</si>
  <si>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</si>
  <si>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</si>
  <si>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</si>
  <si>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</si>
  <si>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</si>
  <si>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</si>
  <si>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</si>
  <si>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</si>
  <si>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</si>
  <si>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</si>
  <si>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</si>
  <si>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</si>
  <si>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</si>
  <si>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</si>
  <si>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</si>
  <si>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</si>
  <si>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</si>
  <si>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</si>
  <si>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</si>
  <si>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</si>
  <si>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</si>
  <si>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</si>
  <si>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</si>
  <si>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</si>
  <si>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</si>
  <si>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</si>
  <si>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</si>
  <si>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</si>
  <si>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</si>
  <si>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</si>
  <si>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</si>
  <si>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</si>
  <si>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</si>
  <si>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</si>
  <si>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</si>
  <si>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</si>
  <si>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</si>
  <si>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</si>
  <si>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</si>
  <si>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</si>
  <si>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</si>
  <si>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</si>
  <si>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</si>
  <si>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</si>
  <si>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</si>
  <si>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</si>
  <si>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</si>
  <si>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</si>
  <si>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</si>
  <si>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</si>
  <si>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</si>
  <si>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</si>
  <si>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</si>
  <si>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</si>
  <si>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</si>
  <si>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</si>
  <si>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</si>
  <si>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</si>
  <si>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</si>
  <si>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</si>
  <si>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</si>
  <si>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</si>
  <si>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</si>
  <si>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</si>
  <si>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</si>
  <si>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</si>
  <si>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</si>
  <si>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</si>
  <si>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</si>
  <si>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</si>
  <si>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</si>
  <si>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</si>
  <si>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</si>
  <si>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</si>
  <si>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</si>
  <si>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</si>
  <si>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</si>
  <si>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</si>
  <si>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</si>
  <si>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</si>
  <si>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</si>
  <si>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</si>
  <si>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</si>
  <si>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</si>
  <si>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</si>
  <si>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</si>
  <si>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</si>
  <si>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</si>
  <si>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</si>
  <si>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</si>
  <si>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</si>
  <si>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</si>
  <si>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</si>
  <si>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</si>
  <si>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</si>
  <si>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</si>
  <si>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</si>
  <si>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</si>
  <si>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</si>
  <si>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</si>
  <si>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</si>
  <si>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</si>
  <si>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</si>
  <si>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</si>
  <si>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</si>
  <si>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</si>
  <si>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</si>
  <si>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</si>
  <si>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</si>
  <si>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</si>
  <si>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</si>
  <si>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</si>
  <si>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</si>
  <si>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</si>
  <si>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</si>
  <si>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</si>
  <si>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</si>
  <si>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</si>
  <si>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</si>
  <si>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</si>
  <si>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</si>
  <si>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</si>
  <si>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</si>
  <si>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</si>
  <si>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</si>
  <si>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</si>
  <si>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</si>
  <si>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</si>
  <si>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</si>
  <si>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</si>
  <si>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</si>
  <si>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</si>
  <si>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</si>
  <si>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</si>
  <si>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</si>
  <si>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</si>
  <si>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</si>
  <si>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</si>
  <si>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</si>
  <si>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</si>
  <si>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</si>
  <si>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</si>
  <si>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</si>
  <si>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</si>
  <si>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</si>
  <si>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</si>
  <si>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</si>
  <si>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</si>
  <si>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</si>
  <si>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</si>
  <si>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</si>
  <si>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</si>
  <si>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</si>
  <si>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</si>
  <si>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</si>
  <si>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</si>
  <si>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</si>
  <si>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</si>
  <si>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</si>
  <si>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</si>
  <si>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</si>
  <si>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</si>
  <si>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</si>
  <si>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</si>
  <si>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</si>
  <si>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</si>
  <si>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</si>
  <si>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</si>
  <si>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</si>
  <si>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</si>
  <si>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</si>
  <si>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</si>
  <si>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</si>
  <si>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</si>
  <si>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</si>
  <si>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</si>
  <si>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</si>
  <si>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</si>
  <si>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</si>
  <si>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</si>
  <si>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</si>
  <si>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</si>
  <si>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</si>
  <si>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</si>
  <si>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</si>
  <si>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</si>
  <si>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</si>
  <si>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</si>
  <si>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</si>
  <si>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</si>
  <si>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</si>
  <si>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</si>
  <si>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</si>
  <si>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</si>
  <si>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</si>
  <si>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</si>
  <si>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</si>
  <si>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</si>
  <si>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</si>
  <si>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</si>
  <si>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</si>
  <si>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</si>
  <si>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</si>
  <si>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</si>
  <si>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</si>
  <si>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</si>
  <si>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</si>
  <si>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</si>
  <si>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</si>
  <si>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</si>
  <si>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</si>
  <si>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</si>
  <si>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</si>
  <si>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</si>
  <si>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</si>
  <si>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</si>
  <si>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</si>
  <si>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</si>
  <si>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</si>
  <si>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</si>
  <si>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</si>
  <si>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</si>
  <si>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</si>
  <si>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</si>
  <si>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</si>
  <si>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</si>
  <si>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</si>
  <si>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</si>
  <si>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</si>
  <si>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</si>
  <si>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</si>
  <si>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</si>
  <si>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</si>
  <si>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</si>
  <si>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</si>
  <si>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</si>
  <si>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</si>
  <si>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</si>
  <si>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</si>
  <si>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</si>
  <si>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</si>
  <si>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</si>
  <si>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</si>
  <si>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</si>
  <si>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</si>
  <si>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</si>
  <si>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</si>
  <si>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</si>
  <si>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</si>
  <si>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</si>
  <si>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</si>
  <si>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</si>
  <si>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</si>
  <si>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</si>
  <si>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</si>
  <si>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</si>
  <si>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</si>
  <si>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</si>
  <si>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</si>
  <si>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</si>
  <si>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</si>
  <si>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</si>
  <si>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</si>
  <si>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</si>
  <si>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</si>
  <si>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</si>
  <si>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</si>
  <si>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</si>
  <si>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</si>
  <si>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</si>
  <si>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</si>
  <si>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</si>
  <si>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</si>
  <si>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</si>
  <si>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</si>
  <si>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</si>
  <si>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</si>
  <si>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</si>
  <si>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</si>
  <si>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</si>
  <si>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</si>
  <si>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</si>
  <si>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</si>
  <si>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</si>
  <si>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</si>
  <si>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</si>
  <si>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</si>
  <si>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</si>
  <si>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</si>
  <si>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</si>
  <si>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</si>
  <si>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</si>
  <si>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</si>
  <si>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</si>
  <si>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</si>
  <si>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</si>
  <si>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</si>
  <si>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</si>
  <si>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</si>
  <si>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</si>
  <si>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</si>
  <si>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</si>
  <si>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</si>
  <si>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</si>
  <si>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</si>
  <si>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</si>
  <si>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</si>
  <si>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</si>
  <si>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</si>
  <si>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</si>
  <si>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</si>
  <si>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</si>
  <si>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</si>
  <si>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</si>
  <si>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</si>
  <si>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</si>
  <si>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</si>
  <si>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</si>
  <si>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</si>
  <si>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</si>
  <si>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</si>
  <si>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</si>
  <si>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</si>
  <si>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</si>
  <si>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</si>
  <si>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</si>
  <si>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</si>
  <si>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</si>
  <si>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</si>
  <si>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</si>
  <si>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</si>
  <si>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</si>
  <si>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</si>
  <si>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</si>
  <si>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</si>
  <si>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</si>
  <si>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</si>
  <si>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</si>
  <si>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</si>
  <si>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</si>
  <si>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</si>
  <si>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</si>
  <si>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</si>
  <si>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</si>
  <si>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</si>
  <si>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</si>
  <si>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</si>
  <si>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</si>
  <si>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</si>
  <si>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</si>
  <si>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</si>
  <si>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</si>
  <si>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</si>
  <si>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</si>
  <si>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</si>
  <si>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</si>
  <si>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</si>
  <si>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</si>
  <si>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</si>
  <si>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</si>
  <si>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</si>
  <si>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</si>
  <si>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</si>
  <si>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</si>
  <si>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</si>
  <si>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</si>
  <si>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</si>
  <si>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</si>
  <si>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</si>
  <si>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</si>
  <si>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</si>
  <si>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</si>
  <si>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</si>
  <si>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</si>
  <si>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</si>
  <si>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</si>
  <si>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</si>
  <si>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</si>
  <si>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</si>
  <si>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</si>
  <si>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</si>
  <si>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</si>
  <si>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</si>
  <si>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</si>
  <si>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</si>
  <si>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</si>
  <si>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</si>
  <si>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</si>
  <si>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</si>
  <si>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</si>
  <si>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</si>
  <si>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</si>
  <si>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</si>
  <si>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</si>
  <si>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</si>
  <si>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</si>
  <si>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</si>
  <si>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</si>
  <si>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</si>
  <si>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</si>
  <si>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</si>
  <si>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</si>
  <si>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</si>
  <si>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</si>
  <si>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</si>
  <si>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</si>
  <si>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</si>
  <si>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</si>
  <si>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</si>
  <si>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</si>
  <si>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</si>
  <si>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</si>
  <si>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</si>
  <si>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</si>
  <si>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</si>
  <si>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</si>
  <si>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</si>
  <si>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</si>
  <si>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</si>
  <si>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</si>
  <si>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</si>
  <si>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</si>
  <si>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</si>
  <si>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</si>
  <si>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</si>
  <si>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</si>
  <si>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</si>
  <si>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</si>
  <si>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</si>
  <si>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</si>
  <si>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</si>
  <si>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</si>
  <si>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</si>
  <si>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</si>
  <si>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</si>
  <si>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</si>
  <si>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</si>
  <si>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</si>
  <si>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</si>
  <si>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</si>
  <si>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</si>
  <si>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</si>
  <si>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</si>
  <si>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</si>
  <si>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</si>
  <si>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</si>
  <si>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</si>
  <si>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</si>
  <si>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</si>
  <si>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</si>
  <si>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</si>
  <si>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</si>
  <si>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</si>
  <si>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</si>
  <si>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</si>
  <si>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</si>
  <si>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</si>
  <si>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</si>
  <si>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</si>
  <si>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</si>
  <si>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</si>
  <si>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</si>
  <si>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</si>
  <si>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</si>
  <si>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</si>
  <si>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</si>
  <si>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</si>
  <si>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</si>
  <si>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</si>
  <si>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</si>
  <si>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</si>
  <si>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</si>
  <si>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</si>
  <si>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</si>
  <si>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</si>
  <si>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</si>
  <si>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</si>
  <si>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</si>
  <si>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</si>
  <si>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</si>
  <si>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</si>
  <si>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</si>
  <si>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</si>
  <si>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</si>
  <si>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</si>
  <si>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</si>
  <si>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</si>
  <si>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</si>
  <si>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</si>
  <si>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</si>
  <si>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</si>
  <si>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</si>
  <si>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</si>
  <si>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</si>
  <si>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</si>
  <si>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</si>
  <si>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</si>
  <si>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</si>
  <si>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</si>
  <si>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</si>
  <si>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</si>
  <si>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</si>
  <si>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</si>
  <si>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</si>
  <si>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</si>
  <si>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</si>
  <si>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</si>
  <si>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</si>
  <si>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</si>
  <si>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</si>
  <si>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</si>
  <si>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</si>
  <si>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</si>
  <si>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</si>
  <si>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</si>
  <si>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</si>
  <si>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</si>
  <si>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</si>
  <si>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</si>
  <si>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</si>
  <si>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</si>
  <si>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</si>
  <si>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</si>
  <si>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</si>
  <si>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</si>
  <si>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</si>
  <si>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</si>
  <si>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</si>
  <si>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</si>
  <si>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</si>
  <si>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</si>
  <si>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</si>
  <si>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</si>
  <si>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</si>
  <si>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</si>
  <si>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</si>
  <si>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</si>
  <si>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</si>
  <si>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</si>
  <si>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</si>
  <si>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</si>
  <si>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</si>
  <si>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</si>
  <si>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</si>
  <si>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</si>
  <si>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</si>
  <si>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</si>
  <si>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</si>
  <si>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</si>
  <si>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</si>
  <si>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</si>
  <si>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</si>
  <si>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</si>
  <si>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</si>
  <si>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</si>
  <si>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</si>
  <si>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</si>
  <si>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</si>
  <si>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</si>
  <si>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</si>
  <si>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</si>
  <si>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</si>
  <si>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</si>
  <si>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</si>
  <si>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</si>
  <si>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</si>
  <si>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</si>
  <si>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</si>
  <si>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</si>
  <si>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</si>
  <si>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</si>
  <si>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</si>
  <si>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</si>
  <si>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</si>
  <si>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</si>
  <si>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</si>
  <si>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</si>
  <si>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</si>
  <si>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</si>
  <si>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</si>
  <si>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</si>
  <si>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</si>
  <si>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</si>
  <si>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</si>
  <si>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</si>
  <si>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</si>
  <si>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</si>
  <si>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</si>
  <si>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</si>
  <si>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</si>
  <si>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</si>
  <si>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</si>
  <si>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</si>
  <si>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</si>
  <si>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</si>
  <si>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</si>
  <si>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</si>
  <si>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</si>
  <si>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</si>
  <si>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</si>
  <si>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</si>
  <si>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</si>
  <si>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</si>
  <si>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</si>
  <si>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</si>
  <si>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</si>
  <si>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</si>
  <si>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</si>
  <si>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</si>
  <si>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</si>
  <si>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</si>
  <si>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</si>
  <si>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</si>
  <si>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</si>
  <si>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</si>
  <si>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</si>
  <si>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</si>
  <si>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</si>
  <si>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</si>
  <si>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</si>
  <si>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</si>
  <si>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</si>
  <si>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</si>
  <si>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</si>
  <si>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</si>
  <si>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</si>
  <si>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</si>
  <si>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</si>
  <si>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</si>
  <si>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</si>
  <si>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</si>
  <si>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</si>
  <si>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</si>
  <si>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</si>
  <si>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</si>
  <si>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</si>
  <si>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</si>
  <si>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</si>
  <si>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</si>
  <si>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</si>
  <si>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</si>
  <si>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</si>
  <si>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</si>
  <si>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</si>
  <si>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</si>
  <si>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</si>
  <si>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</si>
  <si>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</si>
  <si>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</si>
  <si>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</si>
  <si>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</si>
  <si>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</si>
  <si>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</si>
  <si>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</si>
  <si>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</si>
  <si>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</si>
  <si>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</si>
  <si>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</si>
  <si>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</si>
  <si>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</si>
  <si>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</si>
  <si>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</si>
  <si>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</si>
  <si>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</si>
  <si>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</si>
  <si>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</si>
  <si>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</si>
  <si>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</si>
  <si>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</si>
  <si>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</si>
  <si>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</si>
  <si>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</si>
  <si>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</si>
  <si>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</si>
  <si>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</si>
  <si>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</si>
  <si>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</si>
  <si>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</si>
  <si>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</si>
  <si>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</si>
  <si>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</si>
  <si>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</si>
  <si>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</si>
  <si>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</si>
  <si>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</si>
  <si>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</si>
  <si>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</si>
  <si>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</si>
  <si>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</si>
  <si>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</si>
  <si>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</si>
  <si>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</si>
  <si>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</si>
  <si>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</si>
  <si>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</si>
  <si>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</si>
  <si>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</si>
  <si>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</si>
  <si>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</si>
  <si>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</si>
  <si>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</si>
  <si>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</si>
  <si>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</si>
  <si>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</si>
  <si>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</si>
  <si>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</si>
  <si>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</si>
  <si>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</si>
  <si>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</si>
  <si>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</si>
  <si>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</si>
  <si>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</si>
  <si>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</si>
  <si>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</si>
  <si>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</si>
  <si>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</si>
  <si>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</si>
  <si>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</si>
  <si>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</si>
  <si>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</si>
  <si>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</si>
  <si>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</si>
  <si>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</si>
  <si>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</si>
  <si>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</si>
  <si>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</si>
  <si>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</si>
  <si>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</si>
  <si>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</si>
  <si>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</si>
  <si>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</si>
  <si>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</si>
  <si>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</si>
  <si>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</si>
  <si>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</si>
  <si>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</si>
  <si>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</si>
  <si>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</si>
  <si>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</si>
  <si>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</si>
  <si>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</si>
  <si>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</si>
  <si>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</si>
  <si>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</si>
  <si>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</si>
  <si>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</si>
  <si>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</si>
  <si>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</si>
  <si>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</si>
  <si>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</si>
  <si>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</si>
  <si>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</si>
  <si>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</si>
  <si>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</si>
  <si>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</si>
  <si>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</si>
  <si>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</si>
  <si>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</si>
  <si>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</si>
  <si>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</si>
  <si>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</si>
  <si>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</si>
  <si>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</si>
  <si>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</si>
  <si>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</si>
  <si>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</si>
  <si>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</si>
  <si>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</si>
  <si>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</si>
  <si>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</si>
  <si>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</si>
  <si>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</si>
  <si>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</si>
  <si>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</si>
  <si>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</si>
  <si>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</si>
  <si>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</si>
  <si>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</si>
  <si>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</si>
  <si>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</si>
  <si>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</si>
  <si>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</si>
  <si>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</si>
  <si>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</si>
  <si>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</si>
  <si>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</si>
  <si>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</si>
  <si>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</si>
  <si>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</si>
  <si>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</si>
  <si>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</si>
  <si>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</si>
  <si>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</si>
  <si>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</si>
  <si>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</si>
  <si>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</si>
  <si>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</si>
  <si>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</si>
  <si>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</si>
  <si>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</si>
  <si>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</si>
  <si>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</si>
  <si>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</si>
  <si>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</si>
  <si>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</si>
  <si>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</si>
  <si>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</si>
  <si>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</si>
  <si>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</si>
  <si>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</si>
  <si>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</si>
  <si>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</si>
  <si>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</si>
  <si>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</si>
  <si>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</si>
  <si>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</si>
  <si>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</si>
  <si>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</si>
  <si>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</si>
  <si>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</si>
  <si>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</si>
  <si>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</si>
  <si>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</si>
  <si>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</si>
  <si>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</si>
  <si>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</si>
  <si>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</si>
  <si>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</si>
  <si>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</si>
  <si>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</si>
  <si>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</si>
  <si>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</si>
  <si>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</si>
  <si>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</si>
  <si>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</si>
  <si>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</si>
  <si>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</si>
  <si>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</si>
  <si>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</si>
  <si>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</si>
  <si>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</si>
  <si>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</si>
  <si>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</si>
  <si>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</si>
  <si>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</si>
  <si>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</si>
  <si>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</si>
  <si>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</si>
  <si>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</si>
  <si>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</si>
  <si>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</si>
  <si>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</si>
  <si>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</si>
  <si>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</si>
  <si>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</si>
  <si>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</si>
  <si>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</si>
  <si>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</si>
  <si>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</si>
  <si>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</si>
  <si>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</si>
  <si>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</si>
  <si>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</si>
  <si>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</si>
  <si>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</si>
  <si>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</si>
  <si>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</si>
  <si>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</si>
  <si>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</si>
  <si>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</si>
  <si>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</si>
  <si>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</si>
  <si>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</si>
  <si>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</si>
  <si>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</si>
  <si>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</si>
  <si>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</si>
  <si>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</si>
  <si>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</si>
  <si>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</si>
  <si>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</si>
  <si>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</si>
  <si>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</si>
  <si>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</si>
  <si>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</si>
  <si>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</si>
  <si>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</si>
  <si>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</si>
  <si>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</si>
  <si>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</si>
  <si>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</si>
  <si>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</si>
  <si>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</si>
  <si>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</si>
  <si>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</si>
  <si>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</si>
  <si>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</si>
  <si>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</si>
  <si>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</si>
  <si>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</si>
  <si>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</si>
  <si>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</si>
  <si>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</si>
  <si>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</si>
  <si>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</si>
  <si>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</si>
  <si>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</si>
  <si>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</si>
  <si>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</si>
  <si>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</si>
  <si>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</si>
  <si>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</si>
  <si>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</si>
  <si>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</si>
  <si>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</si>
  <si>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</si>
  <si>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</si>
  <si>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</si>
  <si>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</si>
  <si>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</si>
  <si>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</si>
  <si>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</si>
  <si>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</si>
  <si>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</si>
  <si>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</si>
  <si>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</si>
  <si>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</si>
  <si>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</si>
  <si>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</si>
  <si>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</si>
  <si>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</si>
  <si>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</si>
  <si>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</si>
  <si>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</si>
  <si>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</si>
  <si>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</si>
  <si>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</si>
  <si>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</si>
  <si>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</si>
  <si>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</si>
  <si>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</si>
  <si>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</si>
  <si>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</si>
  <si>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</si>
  <si>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</si>
  <si>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</si>
  <si>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</si>
  <si>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</si>
  <si>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</si>
  <si>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</si>
  <si>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</si>
  <si>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</si>
  <si>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</si>
  <si>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</si>
  <si>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</si>
  <si>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</si>
  <si>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</si>
  <si>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</si>
  <si>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</si>
  <si>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</si>
  <si>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</si>
  <si>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</si>
  <si>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</si>
  <si>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</si>
  <si>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</si>
  <si>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</si>
  <si>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</si>
  <si>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</si>
  <si>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</si>
  <si>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</si>
  <si>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</si>
  <si>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</si>
  <si>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</si>
  <si>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</si>
  <si>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</si>
  <si>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</si>
  <si>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</si>
  <si>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</si>
  <si>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</si>
  <si>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</si>
  <si>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</si>
  <si>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</si>
  <si>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</si>
  <si>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</si>
  <si>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</si>
  <si>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</si>
  <si>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</si>
  <si>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</si>
  <si>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</si>
  <si>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</si>
  <si>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</si>
  <si>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</si>
  <si>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</si>
  <si>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</si>
  <si>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</si>
  <si>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</si>
  <si>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</si>
  <si>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</si>
  <si>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</si>
  <si>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</si>
  <si>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</si>
  <si>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</si>
  <si>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</si>
  <si>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</si>
  <si>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</si>
  <si>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</si>
  <si>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</si>
  <si>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</si>
  <si>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</si>
  <si>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</si>
  <si>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</si>
  <si>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</si>
  <si>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</si>
  <si>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</si>
  <si>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</si>
  <si>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</si>
  <si>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</si>
  <si>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</si>
  <si>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</si>
  <si>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</si>
  <si>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</si>
  <si>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</si>
  <si>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</si>
  <si>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</si>
  <si>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</si>
  <si>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</si>
  <si>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</si>
  <si>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</si>
  <si>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</si>
  <si>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</si>
  <si>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</si>
  <si>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</si>
  <si>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</si>
  <si>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</si>
  <si>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</si>
  <si>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</si>
  <si>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</si>
  <si>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</si>
  <si>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</si>
  <si>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</si>
  <si>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</si>
  <si>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</si>
  <si>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</si>
  <si>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</si>
  <si>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</si>
  <si>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</si>
  <si>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</si>
  <si>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</si>
  <si>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</si>
  <si>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</si>
  <si>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</si>
  <si>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</si>
  <si>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</si>
  <si>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</si>
  <si>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</si>
  <si>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</si>
  <si>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</si>
  <si>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</si>
  <si>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</si>
  <si>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</si>
  <si>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</si>
  <si>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</si>
  <si>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</si>
  <si>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</si>
  <si>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</si>
  <si>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</si>
  <si>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</si>
  <si>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</si>
  <si>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</si>
  <si>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</si>
  <si>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</si>
  <si>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</si>
  <si>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</si>
  <si>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</si>
  <si>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</si>
  <si>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</si>
  <si>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</si>
  <si>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</si>
  <si>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</si>
  <si>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</si>
  <si>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</si>
  <si>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</si>
  <si>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</si>
  <si>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</si>
  <si>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</si>
  <si>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</si>
  <si>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</si>
  <si>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</si>
  <si>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</si>
  <si>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</si>
  <si>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</si>
  <si>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</si>
  <si>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</si>
  <si>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</si>
  <si>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</si>
  <si>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</si>
  <si>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</si>
  <si>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</si>
  <si>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</si>
  <si>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</si>
  <si>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</si>
  <si>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</si>
  <si>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</si>
  <si>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</si>
  <si>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</si>
  <si>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</si>
  <si>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</si>
  <si>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</si>
  <si>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</si>
  <si>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</si>
  <si>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</si>
  <si>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</si>
  <si>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</si>
  <si>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</si>
  <si>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</si>
  <si>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</si>
  <si>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</si>
  <si>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</si>
  <si>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</si>
  <si>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</si>
  <si>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</si>
  <si>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</si>
  <si>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</si>
  <si>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</si>
  <si>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</si>
  <si>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</si>
  <si>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</si>
  <si>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</si>
  <si>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</si>
  <si>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</si>
  <si>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</si>
  <si>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</si>
  <si>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</si>
  <si>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</si>
  <si>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</si>
  <si>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</si>
  <si>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</si>
  <si>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</si>
  <si>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</si>
  <si>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</si>
  <si>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</si>
  <si>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</si>
  <si>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</si>
  <si>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</si>
  <si>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</si>
  <si>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</si>
  <si>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</si>
  <si>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</si>
  <si>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</si>
  <si>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</si>
  <si>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</si>
  <si>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</si>
  <si>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</si>
  <si>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</si>
  <si>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</si>
  <si>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</si>
  <si>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</si>
  <si>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</si>
  <si>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</si>
  <si>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</si>
  <si>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</si>
  <si>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</si>
  <si>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</si>
  <si>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</si>
  <si>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</si>
  <si>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</si>
  <si>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</si>
  <si>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</si>
  <si>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</si>
  <si>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</si>
  <si>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</si>
  <si>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</si>
  <si>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</si>
  <si>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</si>
  <si>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</si>
  <si>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</si>
  <si>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</si>
  <si>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</si>
  <si>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</si>
  <si>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</si>
  <si>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</si>
  <si>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</si>
  <si>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</si>
  <si>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</si>
  <si>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</si>
  <si>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</si>
  <si>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</si>
  <si>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</si>
  <si>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</si>
  <si>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</si>
  <si>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</si>
  <si>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</si>
  <si>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</si>
  <si>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</si>
  <si>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</si>
  <si>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</si>
  <si>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</si>
  <si>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</si>
  <si>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</si>
  <si>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</si>
  <si>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</si>
  <si>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</si>
  <si>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</si>
  <si>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</si>
  <si>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</si>
  <si>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</si>
  <si>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</si>
  <si>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</si>
  <si>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</si>
  <si>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</si>
  <si>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</si>
  <si>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</si>
  <si>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</si>
  <si>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</si>
  <si>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</si>
  <si>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</si>
  <si>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</si>
  <si>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</si>
  <si>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</si>
  <si>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</si>
  <si>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</si>
  <si>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</si>
  <si>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</si>
  <si>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</si>
  <si>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</si>
  <si>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</si>
  <si>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</si>
  <si>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</si>
  <si>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</si>
  <si>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</si>
  <si>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</si>
  <si>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</si>
  <si>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</si>
  <si>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</si>
  <si>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</si>
  <si>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</si>
  <si>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</si>
  <si>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</si>
  <si>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</si>
  <si>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</si>
  <si>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</si>
  <si>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</si>
  <si>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</si>
  <si>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</si>
  <si>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</si>
  <si>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</si>
  <si>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</si>
  <si>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</si>
  <si>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</si>
  <si>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</si>
  <si>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</si>
  <si>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</si>
  <si>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</si>
  <si>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</si>
  <si>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</si>
  <si>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</si>
  <si>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</si>
  <si>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</si>
  <si>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</si>
  <si>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</si>
  <si>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</si>
  <si>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</si>
  <si>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</si>
  <si>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</si>
  <si>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</si>
  <si>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</si>
  <si>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</si>
  <si>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</si>
  <si>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</si>
  <si>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</si>
  <si>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</si>
  <si>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</si>
  <si>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</si>
  <si>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</si>
  <si>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</si>
  <si>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</si>
  <si>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</si>
  <si>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</si>
  <si>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</si>
  <si>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</si>
  <si>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</si>
  <si>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</si>
  <si>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</si>
  <si>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</si>
  <si>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</si>
  <si>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</si>
  <si>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</si>
  <si>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</si>
  <si>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</si>
  <si>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</si>
  <si>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</si>
  <si>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</si>
  <si>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</si>
  <si>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</si>
  <si>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</si>
  <si>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</si>
  <si>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</si>
  <si>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</si>
  <si>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</si>
  <si>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</si>
  <si>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</si>
  <si>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</si>
  <si>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</si>
  <si>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</si>
  <si>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</si>
  <si>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</si>
  <si>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</si>
  <si>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</si>
  <si>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</si>
  <si>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</si>
  <si>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</si>
  <si>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</si>
  <si>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</si>
  <si>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</si>
  <si>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</si>
  <si>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</si>
  <si>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</si>
  <si>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</si>
  <si>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</si>
  <si>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</si>
  <si>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</si>
  <si>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</si>
  <si>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</si>
  <si>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</si>
  <si>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</si>
  <si>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</si>
  <si>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</si>
  <si>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</si>
  <si>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</si>
  <si>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</si>
  <si>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</si>
  <si>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</si>
  <si>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</si>
  <si>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</si>
  <si>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</si>
  <si>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</si>
  <si>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</si>
  <si>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</si>
  <si>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</si>
  <si>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</si>
  <si>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</si>
  <si>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</si>
  <si>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</si>
  <si>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</si>
  <si>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</si>
  <si>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</si>
  <si>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</si>
  <si>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</si>
  <si>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</si>
  <si>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</si>
  <si>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</si>
  <si>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</si>
  <si>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</si>
  <si>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</si>
  <si>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</si>
  <si>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</si>
  <si>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</si>
  <si>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</si>
  <si>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</si>
  <si>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</si>
  <si>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</si>
  <si>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</si>
  <si>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</si>
  <si>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</si>
  <si>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</si>
  <si>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</si>
  <si>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</si>
  <si>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</si>
  <si>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</si>
  <si>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</si>
  <si>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</si>
  <si>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</si>
  <si>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</si>
  <si>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</si>
  <si>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</si>
  <si>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</si>
  <si>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</si>
  <si>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</si>
  <si>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</si>
  <si>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</si>
  <si>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</si>
  <si>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</si>
  <si>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</si>
  <si>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</si>
  <si>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</si>
  <si>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</si>
  <si>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</si>
  <si>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</si>
  <si>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</si>
  <si>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</si>
  <si>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</si>
  <si>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</si>
  <si>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</si>
  <si>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</si>
  <si>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</si>
  <si>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</si>
  <si>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</si>
  <si>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</si>
  <si>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</si>
  <si>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</si>
  <si>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</si>
  <si>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</si>
  <si>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</si>
  <si>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</si>
  <si>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</si>
  <si>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</si>
  <si>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</si>
  <si>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</si>
  <si>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</si>
  <si>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</si>
  <si>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</si>
  <si>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</si>
  <si>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</si>
  <si>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</si>
  <si>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</si>
  <si>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</si>
  <si>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</si>
  <si>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</si>
  <si>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</si>
  <si>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</si>
  <si>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</si>
  <si>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</si>
  <si>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</si>
  <si>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</si>
  <si>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</si>
  <si>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</si>
  <si>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</si>
  <si>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</si>
  <si>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</si>
  <si>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</si>
  <si>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</si>
  <si>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</si>
  <si>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</si>
  <si>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</si>
  <si>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</si>
  <si>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</si>
  <si>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</si>
  <si>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</si>
  <si>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</si>
  <si>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</si>
  <si>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</si>
  <si>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</si>
  <si>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</si>
  <si>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</si>
  <si>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</si>
  <si>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</si>
  <si>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</si>
  <si>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</si>
  <si>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</si>
  <si>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</si>
  <si>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</si>
  <si>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</si>
  <si>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</si>
  <si>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</si>
  <si>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</si>
  <si>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</si>
  <si>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</si>
  <si>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</si>
  <si>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</si>
  <si>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</si>
  <si>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</si>
  <si>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</si>
  <si>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</si>
  <si>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</si>
  <si>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</si>
  <si>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</si>
  <si>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</si>
  <si>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</si>
  <si>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</si>
  <si>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</si>
  <si>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</si>
  <si>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</si>
  <si>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</si>
  <si>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</si>
  <si>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</si>
  <si>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</si>
  <si>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</si>
  <si>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</si>
  <si>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</si>
  <si>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</si>
  <si>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</si>
  <si>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</si>
  <si>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</si>
  <si>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</si>
  <si>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</si>
  <si>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</si>
  <si>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</si>
  <si>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</si>
  <si>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</si>
  <si>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</si>
  <si>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</si>
  <si>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</si>
  <si>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</si>
  <si>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</si>
  <si>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</si>
  <si>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</si>
  <si>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</si>
  <si>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</si>
  <si>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</si>
  <si>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</si>
  <si>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</si>
  <si>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</si>
  <si>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</si>
  <si>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</si>
  <si>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</si>
  <si>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</si>
  <si>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</si>
  <si>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</si>
  <si>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</si>
  <si>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</si>
  <si>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</si>
  <si>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</si>
  <si>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</si>
  <si>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</si>
  <si>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</si>
  <si>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</si>
  <si>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</si>
  <si>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</si>
  <si>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</si>
  <si>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</si>
  <si>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</si>
  <si>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</si>
  <si>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</si>
  <si>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</si>
  <si>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</si>
  <si>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</si>
  <si>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</si>
  <si>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</si>
  <si>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</si>
  <si>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</si>
  <si>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</si>
  <si>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</si>
  <si>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</si>
  <si>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</si>
  <si>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</si>
  <si>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</si>
  <si>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</si>
  <si>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</si>
  <si>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</si>
  <si>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</si>
  <si>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</si>
  <si>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</si>
  <si>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</si>
  <si>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</si>
  <si>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</si>
  <si>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</si>
  <si>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</si>
  <si>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</si>
  <si>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</si>
  <si>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</si>
  <si>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</si>
  <si>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</si>
  <si>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</si>
  <si>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</si>
  <si>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</si>
  <si>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</si>
  <si>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</si>
  <si>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</si>
  <si>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</si>
  <si>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</si>
  <si>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</si>
  <si>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</si>
  <si>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</si>
  <si>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</si>
  <si>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</si>
  <si>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</si>
  <si>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</si>
  <si>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</si>
  <si>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</si>
  <si>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</si>
  <si>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</si>
  <si>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</si>
  <si>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</si>
  <si>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</si>
  <si>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</si>
  <si>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</si>
  <si>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</si>
  <si>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</si>
  <si>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</si>
  <si>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</si>
  <si>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</si>
  <si>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</si>
  <si>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</si>
  <si>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</si>
  <si>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</si>
  <si>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</si>
  <si>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</si>
  <si>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</si>
  <si>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</si>
  <si>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</si>
  <si>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</si>
  <si>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</si>
  <si>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</si>
  <si>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</si>
  <si>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</si>
  <si>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</si>
  <si>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</si>
  <si>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</si>
  <si>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</si>
  <si>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</si>
  <si>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</si>
  <si>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</si>
  <si>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</si>
  <si>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</si>
  <si>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</si>
  <si>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</si>
  <si>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</si>
  <si>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</si>
  <si>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</si>
  <si>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</si>
  <si>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</si>
  <si>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</si>
  <si>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</si>
  <si>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</si>
  <si>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</si>
  <si>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</si>
  <si>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</si>
  <si>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</si>
  <si>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</si>
  <si>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</si>
  <si>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</si>
  <si>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</si>
  <si>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</si>
  <si>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</si>
  <si>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</si>
  <si>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</si>
  <si>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</si>
  <si>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</si>
  <si>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</si>
  <si>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</si>
  <si>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</si>
  <si>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</si>
  <si>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</si>
  <si>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</si>
  <si>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</si>
  <si>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</si>
  <si>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</si>
  <si>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</si>
  <si>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</si>
  <si>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</si>
  <si>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</si>
  <si>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</si>
  <si>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</si>
  <si>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</si>
  <si>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</si>
  <si>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</si>
  <si>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</si>
  <si>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</si>
  <si>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</si>
  <si>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</si>
  <si>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</si>
  <si>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</si>
  <si>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</si>
  <si>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</si>
  <si>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</si>
  <si>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</si>
  <si>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</si>
  <si>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</si>
  <si>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</si>
  <si>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</si>
  <si>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</si>
  <si>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</si>
  <si>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</si>
  <si>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</si>
  <si>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</si>
  <si>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</si>
  <si>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</si>
  <si>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</si>
  <si>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</si>
  <si>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</si>
  <si>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</si>
  <si>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</si>
  <si>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</si>
  <si>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</si>
  <si>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</si>
  <si>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</si>
  <si>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</si>
  <si>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</si>
  <si>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</si>
  <si>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</si>
  <si>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</si>
  <si>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</si>
  <si>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</si>
  <si>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</si>
  <si>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</si>
  <si>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</si>
  <si>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</si>
  <si>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</si>
  <si>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</si>
  <si>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</si>
  <si>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</si>
  <si>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</si>
  <si>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</si>
  <si>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</si>
  <si>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</si>
  <si>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</si>
  <si>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</si>
  <si>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</si>
  <si>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</si>
  <si>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</si>
  <si>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</si>
  <si>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</si>
  <si>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</si>
  <si>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</si>
  <si>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</si>
  <si>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</si>
  <si>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</si>
  <si>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</si>
  <si>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</si>
  <si>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</si>
  <si>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</si>
  <si>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</si>
  <si>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</si>
  <si>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</si>
  <si>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</si>
  <si>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</si>
  <si>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</si>
  <si>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</si>
  <si>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</si>
  <si>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</si>
  <si>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</si>
  <si>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</si>
  <si>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</si>
  <si>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</si>
  <si>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</si>
  <si>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</si>
  <si>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</si>
  <si>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</si>
  <si>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</si>
  <si>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</si>
  <si>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</si>
  <si>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</si>
  <si>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</si>
  <si>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</si>
  <si>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</si>
  <si>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</si>
  <si>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</si>
  <si>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</si>
  <si>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</si>
  <si>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</si>
  <si>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</si>
  <si>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</si>
  <si>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</si>
  <si>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</si>
  <si>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</si>
  <si>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</si>
  <si>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</si>
  <si>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</si>
  <si>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</si>
  <si>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</si>
  <si>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</si>
  <si>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</si>
  <si>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</si>
  <si>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</si>
  <si>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</si>
  <si>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</si>
  <si>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</si>
  <si>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</si>
  <si>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</si>
  <si>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</si>
  <si>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</si>
  <si>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</si>
  <si>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</si>
  <si>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</si>
  <si>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</si>
  <si>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</si>
  <si>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</si>
  <si>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</si>
  <si>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</si>
  <si>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</si>
  <si>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</si>
  <si>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</si>
  <si>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</si>
  <si>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</si>
  <si>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</si>
  <si>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</si>
  <si>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</si>
  <si>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</si>
  <si>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</si>
  <si>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</si>
  <si>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</si>
  <si>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</si>
  <si>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</si>
  <si>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</si>
  <si>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</si>
  <si>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</si>
  <si>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</si>
  <si>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</si>
  <si>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</si>
  <si>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</si>
  <si>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</si>
  <si>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</si>
  <si>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</si>
  <si>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</si>
  <si>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</si>
  <si>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</si>
  <si>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</si>
  <si>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</si>
  <si>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</si>
  <si>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</si>
  <si>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</si>
  <si>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</si>
  <si>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</si>
  <si>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</si>
  <si>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</si>
  <si>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</si>
  <si>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</si>
  <si>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</si>
  <si>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</si>
  <si>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</si>
  <si>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</si>
  <si>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</si>
  <si>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</si>
  <si>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</si>
  <si>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</si>
  <si>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</si>
  <si>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</si>
  <si>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</si>
  <si>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</si>
  <si>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</si>
  <si>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</si>
  <si>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</si>
  <si>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</si>
  <si>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</si>
  <si>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</si>
  <si>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</si>
  <si>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</si>
  <si>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</si>
  <si>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</si>
  <si>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</si>
  <si>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</si>
  <si>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</si>
  <si>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</si>
  <si>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</si>
  <si>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</si>
  <si>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</si>
  <si>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</si>
  <si>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</si>
  <si>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</si>
  <si>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</si>
  <si>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</si>
  <si>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</si>
  <si>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</si>
  <si>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</si>
  <si>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</si>
  <si>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</si>
  <si>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</si>
  <si>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</si>
  <si>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</si>
  <si>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</si>
  <si>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</si>
  <si>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</si>
  <si>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</si>
  <si>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</si>
  <si>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</si>
  <si>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</si>
  <si>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</si>
  <si>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</si>
  <si>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</si>
  <si>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</si>
  <si>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</si>
  <si>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</si>
  <si>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</si>
  <si>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</si>
  <si>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</si>
  <si>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</si>
  <si>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</si>
  <si>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</si>
  <si>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</si>
  <si>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</si>
  <si>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</si>
  <si>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</si>
  <si>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</si>
  <si>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</si>
  <si>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</si>
  <si>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</si>
  <si>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</si>
  <si>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</si>
  <si>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</si>
  <si>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</si>
  <si>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</si>
  <si>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</si>
  <si>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</si>
  <si>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</si>
  <si>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</si>
  <si>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</si>
  <si>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</si>
  <si>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</si>
  <si>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</si>
  <si>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</si>
  <si>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</si>
  <si>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</si>
  <si>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</si>
  <si>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</si>
  <si>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</si>
  <si>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</si>
  <si>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</si>
  <si>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</si>
  <si>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</si>
  <si>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</si>
  <si>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</si>
  <si>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</si>
  <si>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</si>
  <si>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</si>
  <si>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</si>
  <si>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</si>
  <si>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</si>
  <si>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</si>
  <si>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</si>
  <si>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</si>
  <si>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</si>
  <si>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</si>
  <si>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</si>
  <si>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</si>
  <si>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</si>
  <si>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</si>
  <si>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</si>
  <si>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</si>
  <si>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</si>
  <si>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</si>
  <si>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</si>
  <si>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</si>
  <si>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</si>
  <si>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</si>
  <si>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</si>
  <si>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</si>
  <si>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</si>
  <si>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</si>
  <si>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</si>
  <si>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</si>
  <si>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</si>
  <si>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</si>
  <si>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</si>
  <si>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</si>
  <si>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</si>
  <si>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</si>
  <si>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</si>
  <si>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</si>
  <si>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</si>
  <si>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</si>
  <si>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</si>
  <si>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</si>
  <si>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</si>
  <si>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</si>
  <si>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</si>
  <si>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</si>
  <si>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</si>
  <si>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</si>
  <si>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</si>
  <si>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</si>
  <si>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</si>
  <si>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</si>
  <si>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</si>
  <si>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</si>
  <si>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</si>
  <si>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</si>
  <si>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</si>
  <si>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</si>
  <si>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</si>
  <si>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</si>
  <si>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</si>
  <si>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</si>
  <si>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</si>
  <si>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</si>
  <si>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</si>
  <si>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</si>
  <si>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</si>
  <si>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</si>
  <si>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</si>
  <si>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</si>
  <si>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</si>
  <si>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</si>
  <si>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</si>
  <si>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</si>
  <si>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</si>
  <si>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</si>
  <si>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</si>
  <si>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</si>
  <si>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</si>
  <si>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</si>
  <si>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</si>
  <si>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</si>
  <si>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</si>
  <si>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</si>
  <si>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</si>
  <si>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</si>
  <si>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</si>
  <si>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</si>
  <si>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</si>
  <si>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</si>
  <si>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</si>
  <si>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</si>
  <si>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</si>
  <si>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</si>
  <si>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</si>
  <si>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</si>
  <si>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</si>
  <si>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</si>
  <si>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</si>
  <si>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</si>
  <si>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</si>
  <si>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</si>
  <si>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</si>
  <si>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</si>
  <si>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</si>
  <si>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</si>
  <si>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</si>
  <si>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</si>
  <si>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</si>
  <si>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</si>
  <si>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</si>
  <si>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</si>
  <si>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</si>
  <si>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</si>
  <si>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</si>
  <si>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</si>
  <si>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</si>
  <si>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</si>
  <si>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</si>
  <si>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</si>
  <si>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</si>
  <si>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</si>
  <si>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</si>
  <si>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</si>
  <si>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</si>
  <si>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</si>
  <si>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</si>
  <si>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</si>
  <si>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</si>
  <si>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</si>
  <si>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</si>
  <si>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</si>
  <si>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</si>
  <si>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</si>
  <si>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</si>
  <si>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</si>
  <si>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</si>
  <si>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</si>
  <si>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</si>
  <si>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</si>
  <si>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</si>
  <si>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</si>
  <si>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</si>
  <si>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</si>
  <si>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</si>
  <si>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</si>
  <si>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</si>
  <si>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</si>
  <si>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</si>
  <si>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</si>
  <si>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</si>
  <si>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</si>
  <si>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</si>
  <si>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</si>
  <si>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</si>
  <si>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</si>
  <si>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</si>
  <si>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</si>
  <si>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</si>
  <si>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</si>
  <si>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</si>
  <si>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</si>
  <si>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</si>
  <si>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</si>
  <si>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</si>
  <si>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</si>
  <si>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</si>
  <si>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</si>
  <si>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</si>
  <si>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</si>
  <si>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</si>
  <si>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</si>
  <si>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</si>
  <si>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</si>
  <si>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</si>
  <si>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</si>
  <si>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</si>
  <si>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</si>
  <si>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</si>
  <si>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</si>
  <si>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</si>
  <si>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</si>
  <si>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</si>
  <si>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</si>
  <si>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</si>
  <si>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</si>
  <si>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</si>
  <si>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</si>
  <si>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</si>
  <si>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</si>
  <si>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</si>
  <si>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</si>
  <si>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</si>
  <si>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</si>
  <si>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</si>
  <si>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</si>
  <si>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</si>
  <si>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</si>
  <si>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</si>
  <si>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</si>
  <si>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</si>
  <si>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</si>
  <si>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</si>
  <si>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</si>
  <si>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</si>
  <si>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</si>
  <si>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</si>
  <si>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</si>
  <si>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</si>
  <si>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</si>
  <si>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</si>
  <si>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</si>
  <si>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</si>
  <si>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</si>
  <si>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</si>
  <si>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</si>
  <si>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</si>
  <si>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</si>
  <si>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</si>
  <si>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</si>
  <si>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</si>
  <si>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</si>
  <si>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</si>
  <si>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</si>
  <si>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</si>
  <si>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</si>
  <si>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</si>
  <si>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</si>
  <si>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</si>
  <si>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</si>
  <si>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</si>
  <si>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</si>
  <si>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</si>
  <si>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</si>
  <si>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</si>
  <si>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</si>
  <si>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</si>
  <si>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</si>
  <si>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</si>
  <si>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</si>
  <si>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</si>
  <si>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</si>
  <si>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</si>
  <si>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</si>
  <si>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</si>
  <si>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</si>
  <si>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</si>
  <si>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</si>
  <si>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</si>
  <si>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</si>
  <si>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</si>
  <si>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</si>
  <si>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</si>
  <si>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</si>
  <si>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</si>
  <si>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</si>
  <si>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</si>
  <si>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</si>
  <si>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</si>
  <si>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</si>
  <si>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</si>
  <si>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</si>
  <si>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</si>
  <si>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</si>
  <si>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</si>
  <si>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</si>
  <si>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</si>
  <si>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</si>
  <si>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</si>
  <si>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</si>
  <si>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</si>
  <si>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</si>
  <si>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</si>
  <si>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</si>
  <si>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</si>
  <si>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</si>
  <si>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</si>
  <si>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</si>
  <si>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</si>
  <si>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</si>
  <si>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</si>
  <si>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</si>
  <si>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</si>
  <si>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</si>
  <si>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</si>
  <si>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</si>
  <si>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</si>
  <si>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</si>
  <si>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</si>
  <si>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</si>
  <si>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</si>
  <si>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</si>
  <si>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</si>
  <si>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</si>
  <si>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</si>
  <si>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</si>
  <si>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</si>
  <si>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</si>
  <si>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</si>
  <si>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</si>
  <si>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</si>
  <si>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</si>
  <si>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</si>
  <si>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</si>
  <si>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</si>
  <si>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</si>
  <si>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</si>
  <si>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</si>
  <si>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</si>
  <si>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</si>
  <si>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</si>
  <si>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</si>
  <si>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</si>
  <si>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</si>
  <si>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</si>
  <si>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</si>
  <si>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</si>
  <si>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</si>
  <si>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</si>
  <si>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</si>
  <si>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</si>
  <si>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</si>
  <si>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</si>
  <si>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</si>
  <si>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</si>
  <si>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</si>
  <si>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</si>
  <si>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</si>
  <si>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</si>
  <si>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</si>
  <si>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</si>
  <si>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</si>
  <si>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</si>
  <si>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</si>
  <si>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</si>
  <si>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</si>
  <si>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</si>
  <si>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</si>
  <si>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</si>
  <si>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</si>
  <si>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</si>
  <si>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</si>
  <si>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</si>
  <si>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</si>
  <si>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</si>
  <si>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</si>
  <si>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</si>
  <si>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</si>
  <si>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</si>
  <si>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</si>
  <si>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</si>
  <si>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</si>
  <si>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</si>
  <si>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</si>
  <si>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</si>
  <si>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</si>
  <si>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</si>
  <si>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</si>
  <si>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</si>
  <si>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</si>
  <si>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</si>
  <si>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</si>
  <si>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</si>
  <si>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</si>
  <si>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</si>
  <si>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</si>
  <si>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</si>
  <si>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</si>
  <si>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</si>
  <si>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</si>
  <si>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</si>
  <si>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</si>
  <si>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</si>
  <si>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</si>
  <si>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</si>
  <si>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</si>
  <si>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</si>
  <si>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</si>
  <si>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</si>
  <si>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</si>
  <si>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</si>
  <si>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</si>
  <si>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</si>
  <si>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</si>
  <si>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</si>
  <si>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</si>
  <si>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</si>
  <si>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</si>
  <si>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</si>
  <si>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</si>
  <si>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</si>
  <si>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</si>
  <si>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</si>
  <si>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</si>
  <si>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</si>
  <si>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</si>
  <si>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</si>
  <si>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</si>
  <si>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</si>
  <si>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</si>
  <si>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</si>
  <si>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</si>
  <si>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</si>
  <si>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</si>
  <si>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</si>
  <si>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</si>
  <si>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</si>
  <si>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</si>
  <si>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</si>
  <si>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</si>
  <si>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</si>
  <si>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</si>
  <si>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</si>
  <si>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</si>
  <si>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</si>
  <si>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</si>
  <si>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</si>
  <si>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</si>
  <si>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</si>
  <si>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</si>
  <si>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</si>
  <si>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</si>
  <si>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</si>
  <si>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</si>
  <si>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</si>
  <si>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</si>
  <si>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</si>
  <si>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</si>
  <si>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</si>
  <si>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</si>
  <si>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</si>
  <si>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</si>
  <si>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</si>
  <si>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</si>
  <si>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</si>
  <si>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</si>
  <si>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</si>
  <si>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</si>
  <si>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</si>
  <si>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</si>
  <si>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</si>
  <si>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</si>
  <si>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</si>
  <si>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</si>
  <si>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</si>
  <si>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</si>
  <si>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</si>
  <si>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</si>
  <si>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</si>
  <si>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</si>
  <si>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</si>
  <si>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</si>
  <si>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</si>
  <si>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</si>
  <si>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</si>
  <si>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</si>
  <si>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</si>
  <si>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</si>
  <si>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</si>
  <si>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</si>
  <si>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</si>
  <si>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</si>
  <si>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</si>
  <si>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</si>
  <si>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</si>
  <si>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</si>
  <si>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</si>
  <si>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</si>
  <si>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</si>
  <si>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</si>
  <si>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</si>
  <si>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</si>
  <si>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</si>
  <si>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</si>
  <si>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</si>
  <si>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</si>
  <si>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</si>
  <si>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</si>
  <si>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</si>
  <si>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</si>
  <si>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</si>
  <si>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</si>
  <si>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</si>
  <si>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</si>
  <si>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</si>
  <si>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</si>
  <si>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</si>
  <si>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</si>
  <si>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</si>
  <si>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</si>
  <si>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</si>
  <si>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</si>
  <si>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</si>
  <si>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</si>
  <si>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</si>
  <si>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</si>
  <si>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</si>
  <si>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</si>
  <si>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</si>
  <si>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</si>
  <si>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</si>
  <si>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</si>
  <si>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</si>
  <si>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</si>
  <si>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</si>
  <si>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</si>
  <si>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</si>
  <si>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</si>
  <si>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</si>
  <si>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</si>
  <si>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</si>
  <si>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</si>
  <si>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</si>
  <si>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</si>
  <si>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</si>
  <si>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</si>
  <si>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</si>
  <si>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</si>
  <si>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</si>
  <si>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</si>
  <si>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</si>
  <si>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</si>
  <si>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</si>
  <si>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</si>
  <si>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</si>
  <si>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</si>
  <si>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</si>
  <si>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</si>
  <si>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</si>
  <si>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</si>
  <si>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</si>
  <si>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</si>
  <si>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</si>
  <si>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</si>
  <si>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</si>
  <si>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</si>
  <si>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</si>
  <si>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</si>
  <si>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</si>
  <si>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</si>
  <si>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</si>
  <si>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</si>
  <si>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</si>
  <si>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</si>
  <si>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</si>
  <si>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</si>
  <si>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</si>
  <si>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</si>
  <si>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</si>
  <si>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</si>
  <si>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</si>
  <si>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</si>
  <si>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</si>
  <si>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</si>
  <si>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</si>
  <si>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</si>
  <si>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</si>
  <si>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</si>
  <si>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</si>
  <si>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</si>
  <si>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</si>
  <si>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</si>
  <si>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</si>
  <si>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</si>
  <si>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</si>
  <si>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</si>
  <si>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</si>
  <si>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</si>
  <si>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</si>
  <si>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</si>
  <si>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</si>
  <si>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</si>
  <si>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</si>
  <si>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</si>
  <si>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</si>
  <si>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</si>
  <si>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</si>
  <si>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</si>
  <si>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</si>
  <si>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</si>
  <si>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</si>
  <si>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</si>
  <si>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</si>
  <si>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</si>
  <si>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</si>
  <si>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</si>
  <si>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</si>
  <si>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</si>
  <si>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</si>
  <si>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</si>
  <si>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</si>
  <si>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</si>
  <si>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</si>
  <si>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</si>
  <si>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</si>
  <si>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</si>
  <si>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</si>
  <si>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</si>
  <si>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</si>
  <si>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</si>
  <si>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</si>
  <si>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</si>
  <si>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</si>
  <si>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</si>
  <si>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</si>
  <si>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</si>
  <si>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</si>
  <si>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</si>
  <si>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</si>
  <si>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</si>
  <si>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</si>
  <si>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</si>
  <si>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</si>
  <si>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</si>
  <si>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</si>
  <si>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</si>
  <si>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</si>
  <si>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</si>
  <si>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</si>
  <si>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</si>
  <si>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</si>
  <si>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</si>
  <si>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</si>
  <si>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</si>
  <si>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</si>
  <si>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</si>
  <si>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</si>
  <si>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</si>
  <si>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</si>
  <si>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</si>
  <si>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</si>
  <si>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</si>
  <si>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</si>
  <si>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</si>
  <si>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</si>
  <si>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</si>
  <si>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</si>
  <si>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</si>
  <si>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</si>
  <si>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</si>
  <si>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</si>
  <si>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</si>
  <si>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</si>
  <si>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</si>
  <si>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</si>
  <si>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</si>
  <si>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</si>
  <si>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</si>
  <si>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</si>
  <si>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</si>
  <si>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</si>
  <si>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</si>
  <si>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</si>
  <si>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</si>
  <si>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</si>
  <si>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</si>
  <si>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</si>
  <si>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</si>
  <si>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</si>
  <si>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</si>
  <si>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</si>
  <si>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</si>
  <si>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</si>
  <si>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</si>
  <si>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</si>
  <si>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</si>
  <si>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</si>
  <si>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</si>
  <si>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</si>
  <si>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</si>
  <si>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</si>
  <si>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</si>
  <si>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</si>
  <si>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</si>
  <si>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</si>
  <si>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</si>
  <si>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</si>
  <si>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</si>
  <si>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</si>
  <si>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</si>
  <si>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</si>
  <si>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</si>
  <si>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</si>
  <si>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</si>
  <si>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</si>
  <si>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</si>
  <si>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</si>
  <si>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</si>
  <si>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</si>
  <si>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</si>
  <si>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</si>
  <si>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</si>
  <si>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</si>
  <si>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</si>
  <si>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</si>
  <si>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</si>
  <si>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</si>
  <si>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</si>
  <si>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</si>
  <si>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</si>
  <si>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</si>
  <si>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</si>
  <si>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</si>
  <si>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</si>
  <si>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</si>
  <si>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</si>
  <si>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</si>
  <si>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</si>
  <si>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</si>
  <si>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</si>
  <si>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</si>
  <si>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</si>
  <si>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</si>
  <si>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</si>
  <si>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</si>
  <si>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</si>
  <si>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</si>
  <si>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</si>
  <si>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</si>
  <si>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</si>
  <si>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</si>
  <si>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</si>
  <si>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</si>
  <si>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</si>
  <si>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</si>
  <si>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</si>
  <si>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</si>
  <si>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</si>
  <si>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</si>
  <si>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</si>
  <si>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</si>
  <si>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</si>
  <si>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</si>
  <si>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</si>
  <si>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</si>
  <si>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</si>
  <si>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</si>
  <si>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</si>
  <si>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</si>
  <si>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</si>
  <si>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</si>
  <si>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</si>
  <si>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</si>
  <si>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</si>
  <si>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</si>
  <si>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</si>
  <si>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</si>
  <si>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</si>
  <si>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</si>
  <si>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</si>
  <si>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</si>
  <si>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</si>
  <si>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</si>
  <si>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</si>
  <si>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</si>
  <si>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</si>
  <si>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</si>
  <si>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</si>
  <si>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</si>
  <si>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</si>
  <si>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</si>
  <si>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</si>
  <si>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</si>
  <si>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</si>
  <si>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</si>
  <si>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</si>
  <si>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</si>
  <si>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</si>
  <si>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</si>
  <si>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</si>
  <si>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</si>
  <si>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</si>
  <si>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</si>
  <si>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</si>
  <si>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</si>
  <si>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</si>
  <si>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</si>
  <si>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</si>
  <si>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</si>
  <si>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</si>
  <si>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</si>
  <si>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</si>
  <si>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</si>
  <si>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</si>
  <si>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</si>
  <si>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</si>
  <si>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</si>
  <si>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</si>
  <si>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</si>
  <si>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</si>
  <si>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</si>
  <si>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</si>
  <si>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</si>
  <si>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</si>
  <si>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</si>
  <si>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</si>
  <si>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</si>
  <si>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</si>
  <si>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</si>
  <si>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</si>
  <si>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</si>
  <si>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</si>
  <si>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</si>
  <si>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</si>
  <si>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</si>
  <si>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</si>
  <si>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</si>
  <si>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</si>
  <si>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</si>
  <si>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</si>
  <si>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</si>
  <si>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</si>
  <si>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</si>
  <si>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</si>
  <si>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</si>
  <si>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</si>
  <si>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</si>
  <si>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</si>
  <si>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</si>
  <si>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</si>
  <si>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</si>
  <si>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</si>
  <si>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</si>
  <si>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</si>
  <si>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</si>
  <si>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</si>
  <si>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</si>
  <si>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</si>
  <si>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</si>
  <si>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</si>
  <si>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</si>
  <si>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</si>
  <si>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</si>
  <si>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</si>
  <si>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</si>
  <si>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</si>
  <si>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</si>
  <si>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</si>
  <si>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</si>
  <si>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</si>
  <si>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</si>
  <si>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</si>
  <si>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</si>
  <si>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</si>
  <si>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</si>
  <si>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</si>
  <si>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</si>
  <si>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</si>
  <si>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</si>
  <si>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</si>
  <si>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</si>
  <si>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</si>
  <si>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</si>
  <si>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</si>
  <si>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</si>
  <si>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</si>
  <si>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</si>
  <si>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</si>
  <si>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</si>
  <si>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</si>
  <si>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</si>
  <si>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</si>
  <si>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</si>
  <si>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</si>
  <si>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</si>
  <si>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</si>
  <si>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</si>
  <si>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</si>
  <si>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</si>
  <si>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</si>
  <si>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</si>
  <si>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</si>
  <si>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</si>
  <si>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</si>
  <si>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</si>
  <si>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</si>
  <si>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</si>
  <si>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</si>
  <si>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</si>
  <si>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</si>
  <si>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</si>
  <si>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</si>
  <si>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</si>
  <si>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</si>
  <si>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</si>
  <si>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</si>
  <si>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</si>
  <si>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</si>
  <si>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</si>
  <si>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</si>
  <si>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</si>
  <si>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</si>
  <si>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</si>
  <si>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</si>
  <si>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</si>
  <si>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</si>
  <si>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</si>
  <si>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</si>
  <si>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</si>
  <si>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</si>
  <si>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</si>
  <si>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</si>
  <si>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</si>
  <si>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</si>
  <si>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</si>
  <si>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</si>
  <si>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</si>
  <si>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</si>
  <si>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</si>
  <si>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</si>
  <si>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</si>
  <si>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</si>
  <si>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</si>
  <si>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</si>
  <si>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</si>
  <si>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</si>
  <si>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</si>
  <si>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</si>
  <si>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</si>
  <si>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</si>
  <si>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</si>
  <si>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</si>
  <si>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</si>
  <si>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</si>
  <si>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</si>
  <si>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</si>
  <si>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</si>
  <si>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</si>
  <si>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</si>
  <si>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</si>
  <si>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</si>
  <si>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</si>
  <si>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</si>
  <si>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</si>
  <si>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</si>
  <si>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</si>
  <si>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</si>
  <si>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</si>
  <si>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</si>
  <si>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</si>
  <si>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</si>
  <si>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</si>
  <si>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</si>
  <si>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</si>
  <si>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</si>
  <si>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</si>
  <si>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</si>
  <si>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</si>
  <si>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</si>
  <si>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</si>
  <si>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</si>
  <si>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</si>
  <si>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</si>
  <si>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</si>
  <si>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</si>
  <si>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</si>
  <si>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</si>
  <si>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</si>
  <si>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</si>
  <si>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</si>
  <si>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</si>
  <si>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</si>
  <si>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</si>
  <si>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</si>
  <si>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</si>
  <si>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</si>
  <si>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</si>
  <si>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</si>
  <si>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</si>
  <si>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</si>
  <si>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</si>
  <si>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</si>
  <si>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</si>
  <si>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</si>
  <si>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</si>
  <si>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</si>
  <si>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</si>
  <si>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</si>
  <si>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</si>
  <si>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</si>
  <si>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</si>
  <si>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</si>
  <si>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</si>
  <si>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</si>
  <si>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</si>
  <si>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</si>
  <si>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</si>
  <si>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</si>
  <si>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</si>
  <si>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</si>
  <si>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</si>
  <si>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</si>
  <si>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</si>
  <si>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</si>
  <si>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</si>
  <si>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</si>
  <si>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</si>
  <si>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</si>
  <si>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</si>
  <si>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</si>
  <si>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</si>
  <si>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</si>
  <si>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</si>
  <si>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</si>
  <si>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</si>
  <si>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</si>
  <si>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</si>
  <si>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</si>
  <si>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</si>
  <si>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</si>
  <si>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</si>
  <si>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</si>
  <si>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</si>
  <si>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</si>
  <si>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</si>
  <si>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</si>
  <si>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</si>
  <si>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</si>
  <si>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</si>
  <si>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</si>
  <si>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</si>
  <si>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</si>
  <si>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</si>
  <si>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</si>
  <si>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</si>
  <si>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</si>
  <si>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</si>
  <si>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</si>
  <si>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</si>
  <si>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</si>
  <si>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</si>
  <si>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</si>
  <si>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</si>
  <si>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</si>
  <si>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</si>
  <si>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</si>
  <si>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</si>
  <si>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</si>
  <si>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</si>
  <si>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</si>
  <si>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</si>
  <si>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</si>
  <si>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</si>
  <si>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</si>
  <si>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</si>
  <si>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</si>
  <si>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</si>
  <si>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</si>
  <si>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</si>
  <si>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</si>
  <si>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</si>
  <si>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</si>
  <si>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</si>
  <si>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</si>
  <si>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</si>
  <si>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</si>
  <si>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</si>
  <si>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</si>
  <si>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</si>
  <si>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</si>
  <si>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</si>
  <si>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</si>
  <si>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</si>
  <si>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</si>
  <si>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</si>
  <si>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</si>
  <si>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</si>
  <si>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</si>
  <si>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</si>
  <si>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</si>
  <si>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</si>
  <si>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</si>
  <si>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</si>
  <si>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</si>
  <si>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</si>
  <si>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</si>
  <si>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</si>
  <si>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</si>
  <si>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</si>
  <si>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</si>
  <si>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</si>
  <si>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</si>
  <si>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</si>
  <si>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</si>
  <si>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</si>
  <si>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</si>
  <si>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</si>
  <si>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</si>
  <si>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</si>
  <si>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</si>
  <si>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</si>
  <si>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</si>
  <si>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</si>
  <si>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</si>
  <si>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</si>
  <si>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</si>
  <si>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</si>
  <si>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</si>
  <si>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</si>
  <si>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</si>
  <si>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</si>
  <si>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</si>
  <si>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</si>
  <si>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</si>
  <si>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</si>
  <si>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</si>
  <si>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</si>
  <si>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</si>
  <si>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</si>
  <si>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</si>
  <si>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</si>
  <si>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</si>
  <si>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</si>
  <si>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</si>
  <si>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</si>
  <si>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</si>
  <si>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</si>
  <si>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</si>
  <si>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</si>
  <si>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</si>
  <si>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</si>
  <si>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</si>
  <si>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</si>
  <si>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</si>
  <si>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</si>
  <si>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</si>
  <si>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</si>
  <si>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</si>
  <si>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</si>
  <si>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</si>
  <si>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</si>
  <si>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</si>
  <si>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</si>
  <si>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</si>
  <si>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</si>
  <si>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</si>
  <si>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</si>
  <si>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</si>
  <si>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</si>
  <si>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</si>
  <si>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</si>
  <si>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</si>
  <si>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</si>
  <si>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</si>
  <si>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</si>
  <si>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</si>
  <si>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</si>
  <si>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</si>
  <si>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</si>
  <si>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</si>
  <si>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</si>
  <si>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</si>
  <si>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</si>
  <si>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</si>
  <si>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</si>
  <si>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</si>
  <si>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</si>
  <si>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</si>
  <si>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</si>
  <si>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</si>
  <si>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</si>
  <si>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</si>
  <si>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</si>
  <si>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</si>
  <si>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</si>
  <si>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</si>
  <si>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</si>
  <si>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</si>
  <si>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</si>
  <si>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</si>
  <si>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</si>
  <si>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</si>
  <si>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</si>
  <si>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</si>
  <si>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</si>
  <si>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</si>
  <si>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</si>
  <si>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</si>
  <si>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</si>
  <si>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</si>
  <si>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</si>
  <si>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</si>
  <si>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</si>
  <si>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</si>
  <si>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</si>
  <si>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</si>
  <si>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</si>
  <si>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</si>
  <si>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</si>
  <si>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</si>
  <si>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</si>
  <si>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</si>
  <si>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</si>
  <si>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</si>
  <si>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</si>
  <si>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</si>
  <si>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</si>
  <si>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</si>
  <si>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</si>
  <si>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</si>
  <si>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</si>
  <si>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</si>
  <si>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</si>
  <si>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</si>
  <si>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</si>
  <si>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</si>
  <si>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</si>
  <si>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</si>
  <si>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</si>
  <si>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</si>
  <si>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</si>
  <si>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</si>
  <si>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</si>
  <si>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</si>
  <si>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</si>
  <si>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</si>
  <si>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</si>
  <si>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</si>
  <si>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</si>
  <si>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</si>
  <si>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</si>
  <si>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</si>
  <si>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</si>
  <si>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</si>
  <si>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</si>
  <si>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</si>
  <si>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</si>
  <si>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</si>
  <si>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</si>
  <si>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</si>
  <si>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</si>
  <si>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</si>
  <si>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</si>
  <si>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</si>
  <si>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</si>
  <si>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</si>
  <si>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</si>
  <si>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</si>
  <si>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</si>
  <si>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</si>
  <si>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</si>
  <si>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</si>
  <si>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</si>
  <si>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</si>
  <si>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</si>
  <si>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</si>
  <si>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</si>
  <si>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</si>
  <si>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</si>
  <si>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</si>
  <si>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</si>
  <si>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</si>
  <si>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</si>
  <si>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</si>
  <si>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</si>
  <si>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</si>
  <si>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</si>
  <si>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</si>
  <si>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</si>
  <si>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</si>
  <si>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</si>
  <si>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</si>
  <si>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</si>
  <si>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</si>
  <si>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</si>
  <si>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</si>
  <si>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</si>
  <si>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</si>
  <si>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</si>
  <si>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</si>
  <si>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</si>
  <si>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</si>
  <si>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</si>
  <si>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</si>
  <si>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</si>
  <si>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</si>
  <si>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</si>
  <si>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</si>
  <si>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</si>
  <si>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</si>
  <si>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</si>
  <si>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</si>
  <si>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</si>
  <si>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</si>
  <si>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</si>
  <si>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</si>
  <si>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</si>
  <si>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</si>
  <si>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</si>
  <si>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</si>
  <si>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</si>
  <si>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</si>
  <si>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</si>
  <si>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</si>
  <si>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</si>
  <si>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</si>
  <si>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</si>
  <si>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</si>
  <si>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</si>
  <si>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</si>
  <si>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</si>
  <si>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</si>
  <si>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</si>
  <si>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</si>
  <si>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</si>
  <si>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</si>
  <si>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</si>
  <si>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</si>
  <si>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</si>
  <si>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</si>
  <si>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</si>
  <si>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</si>
  <si>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</si>
  <si>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</si>
  <si>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</si>
  <si>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</si>
  <si>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</si>
  <si>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</si>
  <si>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</si>
  <si>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</si>
  <si>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</si>
  <si>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</si>
  <si>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</si>
  <si>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</si>
  <si>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</si>
  <si>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</si>
  <si>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</si>
  <si>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</si>
  <si>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</si>
  <si>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</si>
  <si>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</si>
  <si>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</si>
  <si>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</si>
  <si>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</si>
  <si>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</si>
  <si>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</si>
  <si>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</si>
  <si>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</si>
  <si>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</si>
  <si>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</si>
  <si>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</si>
  <si>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</si>
  <si>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</si>
  <si>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</si>
  <si>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</si>
  <si>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</si>
  <si>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</si>
  <si>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</si>
  <si>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</si>
  <si>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</si>
  <si>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</si>
  <si>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</si>
  <si>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</si>
  <si>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</si>
  <si>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</si>
  <si>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</si>
  <si>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</si>
  <si>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</si>
  <si>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</si>
  <si>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</si>
  <si>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</si>
  <si>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</si>
  <si>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</si>
  <si>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</si>
  <si>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</si>
  <si>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</si>
  <si>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</si>
  <si>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</si>
  <si>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</si>
  <si>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</si>
  <si>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</si>
  <si>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</si>
  <si>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</si>
  <si>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</si>
  <si>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</si>
  <si>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</si>
  <si>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</si>
  <si>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</si>
  <si>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</si>
  <si>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</si>
  <si>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</si>
  <si>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</si>
  <si>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</si>
  <si>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</si>
  <si>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</si>
  <si>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</si>
  <si>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</si>
  <si>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</si>
  <si>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</si>
  <si>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</si>
  <si>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</si>
  <si>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</si>
  <si>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</si>
  <si>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</si>
  <si>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</si>
  <si>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</si>
  <si>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</si>
  <si>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</si>
  <si>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</si>
  <si>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</si>
  <si>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</si>
  <si>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</si>
  <si>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</si>
  <si>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</si>
  <si>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</si>
  <si>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</si>
  <si>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</si>
  <si>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</si>
  <si>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</si>
  <si>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</si>
  <si>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</si>
  <si>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</si>
  <si>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</si>
  <si>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</si>
  <si>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</si>
  <si>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</si>
  <si>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</si>
  <si>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</si>
  <si>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</si>
  <si>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</si>
  <si>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</si>
  <si>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</si>
  <si>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</si>
  <si>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</si>
  <si>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</si>
  <si>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</si>
  <si>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</si>
  <si>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</si>
  <si>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</si>
  <si>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</si>
  <si>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</si>
  <si>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</si>
  <si>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</si>
  <si>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</si>
  <si>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</si>
  <si>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</si>
  <si>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</si>
  <si>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</si>
  <si>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</si>
  <si>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</si>
  <si>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</si>
  <si>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</si>
  <si>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</si>
  <si>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</si>
  <si>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</si>
  <si>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</si>
  <si>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</si>
  <si>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</si>
  <si>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</si>
  <si>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</si>
  <si>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</si>
  <si>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</si>
  <si>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</si>
  <si>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</si>
  <si>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</si>
  <si>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</si>
  <si>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</si>
  <si>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</si>
  <si>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</si>
  <si>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</si>
  <si>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</si>
  <si>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</si>
  <si>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</si>
  <si>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</si>
  <si>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</si>
  <si>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</si>
  <si>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</si>
  <si>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</si>
  <si>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</si>
  <si>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</si>
  <si>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</si>
  <si>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</si>
  <si>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</si>
  <si>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</si>
  <si>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</si>
  <si>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</si>
  <si>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</si>
  <si>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</si>
  <si>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</si>
  <si>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</si>
  <si>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</si>
  <si>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</si>
  <si>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</si>
  <si>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</si>
  <si>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</si>
  <si>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</si>
  <si>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</si>
  <si>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</si>
  <si>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</si>
  <si>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</si>
  <si>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</si>
  <si>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</si>
  <si>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</si>
  <si>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</si>
  <si>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</si>
  <si>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</si>
  <si>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</si>
  <si>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</si>
  <si>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</si>
  <si>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</si>
  <si>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</si>
  <si>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</si>
  <si>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</si>
  <si>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</si>
  <si>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</si>
  <si>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</si>
  <si>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</si>
  <si>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</si>
  <si>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</si>
  <si>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</si>
  <si>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</si>
  <si>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</si>
  <si>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</si>
  <si>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</si>
  <si>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</si>
  <si>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</si>
  <si>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</si>
  <si>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</si>
  <si>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</si>
  <si>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</si>
  <si>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</si>
  <si>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</si>
  <si>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</si>
  <si>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</si>
  <si>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</si>
  <si>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</si>
  <si>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</si>
  <si>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</si>
  <si>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</si>
  <si>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</si>
  <si>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</si>
  <si>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</si>
  <si>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</si>
  <si>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</si>
  <si>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</si>
  <si>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</si>
  <si>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</si>
  <si>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</si>
  <si>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</si>
  <si>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</si>
  <si>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</si>
  <si>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</si>
  <si>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</si>
  <si>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</si>
  <si>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</si>
  <si>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</si>
  <si>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</si>
  <si>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</si>
  <si>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</si>
  <si>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</si>
  <si>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</si>
  <si>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</si>
  <si>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</si>
  <si>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</si>
  <si>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</si>
  <si>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</si>
  <si>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</si>
  <si>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</si>
  <si>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</si>
  <si>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</si>
  <si>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</si>
  <si>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</si>
  <si>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</si>
  <si>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</si>
  <si>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</si>
  <si>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</si>
  <si>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</si>
  <si>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</si>
  <si>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</si>
  <si>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</si>
  <si>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</si>
  <si>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</si>
  <si>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</si>
  <si>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</si>
  <si>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</si>
  <si>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</si>
  <si>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</si>
  <si>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</si>
  <si>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</si>
  <si>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</si>
  <si>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</si>
  <si>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</si>
  <si>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</si>
  <si>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</si>
  <si>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</si>
  <si>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</si>
  <si>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</si>
  <si>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</si>
  <si>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</si>
  <si>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</si>
  <si>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</si>
  <si>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</si>
  <si>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</si>
  <si>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</si>
  <si>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</si>
  <si>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</si>
  <si>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</si>
  <si>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</si>
  <si>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</si>
  <si>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</si>
  <si>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</si>
  <si>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</si>
  <si>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</si>
  <si>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</si>
  <si>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</si>
  <si>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</si>
  <si>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</si>
  <si>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</si>
  <si>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</si>
  <si>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</si>
  <si>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</si>
  <si>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</si>
  <si>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</si>
  <si>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</si>
  <si>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</si>
  <si>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</si>
  <si>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</si>
  <si>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</si>
  <si>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</si>
  <si>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</si>
  <si>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</si>
  <si>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</si>
  <si>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</si>
  <si>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</si>
  <si>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</si>
  <si>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</si>
  <si>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</si>
  <si>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</si>
  <si>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</si>
  <si>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</si>
  <si>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</si>
  <si>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</si>
  <si>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</si>
  <si>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</si>
  <si>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</si>
  <si>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</si>
  <si>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</si>
  <si>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</si>
  <si>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</si>
  <si>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</si>
  <si>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</si>
  <si>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</si>
  <si>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</si>
  <si>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</si>
  <si>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</si>
  <si>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</si>
  <si>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</si>
  <si>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</si>
  <si>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</si>
  <si>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</si>
  <si>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</si>
  <si>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</si>
  <si>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</si>
  <si>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</si>
  <si>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</si>
  <si>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</si>
  <si>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</si>
  <si>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</si>
  <si>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</si>
  <si>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</si>
  <si>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</si>
  <si>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</si>
  <si>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</si>
  <si>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</si>
  <si>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</si>
  <si>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</si>
  <si>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</si>
  <si>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</si>
  <si>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</si>
  <si>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</si>
  <si>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</si>
  <si>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</si>
  <si>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</si>
  <si>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</si>
  <si>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</si>
  <si>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</si>
  <si>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</si>
  <si>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</si>
  <si>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</si>
  <si>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</si>
  <si>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</si>
  <si>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</si>
  <si>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</si>
  <si>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</si>
  <si>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</si>
  <si>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</si>
  <si>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</si>
  <si>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</si>
  <si>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</si>
  <si>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</si>
  <si>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</si>
  <si>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</si>
  <si>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</si>
  <si>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</si>
  <si>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</si>
  <si>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</si>
  <si>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</si>
  <si>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</si>
  <si>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</si>
  <si>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</si>
  <si>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</si>
  <si>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</si>
  <si>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</si>
  <si>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</si>
  <si>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</si>
  <si>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</si>
  <si>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</si>
  <si>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</si>
  <si>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</si>
  <si>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</si>
  <si>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</si>
  <si>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</si>
  <si>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</si>
  <si>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</si>
  <si>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</si>
  <si>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</si>
  <si>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</si>
  <si>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</si>
  <si>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</si>
  <si>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</si>
  <si>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</si>
  <si>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</si>
  <si>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</si>
  <si>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</si>
  <si>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</si>
  <si>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</si>
  <si>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</si>
  <si>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</si>
  <si>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</si>
  <si>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</si>
  <si>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</si>
  <si>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</si>
  <si>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</si>
  <si>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</si>
  <si>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</si>
  <si>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</si>
  <si>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</si>
  <si>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</si>
  <si>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</si>
  <si>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</si>
  <si>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</si>
  <si>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</si>
  <si>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</si>
  <si>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</si>
  <si>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</si>
  <si>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</si>
  <si>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</si>
  <si>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</si>
  <si>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</si>
  <si>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</si>
  <si>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</si>
  <si>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</si>
  <si>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</si>
  <si>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</si>
  <si>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</si>
  <si>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</si>
  <si>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</si>
  <si>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</si>
  <si>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</si>
  <si>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</si>
  <si>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</si>
  <si>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</si>
  <si>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</si>
  <si>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</si>
  <si>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</si>
  <si>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</si>
  <si>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</si>
  <si>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</si>
  <si>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</si>
  <si>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</si>
  <si>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</si>
  <si>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</si>
  <si>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</si>
  <si>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</si>
  <si>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</si>
  <si>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</si>
  <si>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</si>
  <si>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</si>
  <si>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</si>
  <si>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</si>
  <si>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</si>
  <si>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</si>
  <si>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</si>
  <si>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</si>
  <si>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</si>
  <si>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</si>
  <si>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</si>
  <si>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</si>
  <si>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</si>
  <si>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</si>
  <si>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</si>
  <si>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</si>
  <si>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</si>
  <si>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</si>
  <si>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</si>
  <si>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</si>
  <si>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</si>
  <si>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</si>
  <si>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</si>
  <si>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</si>
  <si>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</si>
  <si>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</si>
  <si>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</si>
  <si>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</si>
  <si>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</si>
  <si>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</si>
  <si>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</si>
  <si>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</si>
  <si>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</si>
  <si>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</si>
  <si>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</si>
  <si>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</si>
  <si>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</si>
  <si>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</si>
  <si>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</si>
  <si>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</si>
  <si>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</si>
  <si>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</si>
  <si>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</si>
  <si>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</si>
  <si>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</si>
  <si>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</si>
  <si>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</si>
  <si>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</si>
  <si>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</si>
  <si>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</si>
  <si>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</si>
  <si>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</si>
  <si>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</si>
  <si>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</si>
  <si>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</si>
  <si>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</si>
  <si>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</si>
  <si>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</si>
  <si>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</si>
  <si>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</si>
  <si>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</si>
  <si>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</si>
  <si>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</si>
  <si>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</si>
  <si>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</si>
  <si>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</si>
  <si>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</si>
  <si>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</si>
  <si>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</si>
  <si>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</si>
  <si>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</si>
  <si>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</si>
  <si>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</si>
  <si>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</si>
  <si>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</si>
  <si>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</si>
  <si>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</si>
  <si>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</si>
  <si>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</si>
  <si>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</si>
  <si>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</si>
  <si>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</si>
  <si>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</si>
  <si>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</si>
  <si>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</si>
  <si>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</si>
  <si>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</si>
  <si>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</si>
  <si>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</si>
  <si>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</si>
  <si>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</si>
  <si>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</si>
  <si>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</si>
  <si>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</si>
  <si>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</si>
  <si>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</si>
  <si>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</si>
  <si>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</si>
  <si>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</si>
  <si>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</si>
  <si>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</si>
  <si>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</si>
  <si>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</si>
  <si>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</si>
  <si>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</si>
  <si>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</si>
  <si>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</si>
  <si>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</si>
  <si>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</si>
  <si>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</si>
  <si>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</si>
  <si>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</si>
  <si>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</si>
  <si>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</si>
  <si>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</si>
  <si>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</si>
  <si>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</si>
  <si>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</si>
  <si>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</si>
  <si>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</si>
  <si>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</si>
  <si>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</si>
  <si>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</si>
  <si>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</si>
  <si>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</si>
  <si>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</si>
  <si>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</si>
  <si>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</si>
  <si>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</si>
  <si>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</si>
  <si>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</si>
  <si>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</si>
  <si>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</si>
  <si>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</si>
  <si>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</si>
  <si>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</si>
  <si>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</si>
  <si>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</si>
  <si>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</si>
  <si>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</si>
  <si>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</si>
  <si>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</si>
  <si>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</si>
  <si>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</si>
  <si>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</si>
  <si>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</si>
  <si>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</si>
  <si>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</si>
  <si>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</si>
  <si>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</si>
  <si>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</si>
  <si>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</si>
  <si>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</si>
  <si>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</si>
  <si>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</si>
  <si>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</si>
  <si>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</si>
  <si>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</si>
  <si>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</si>
  <si>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</si>
  <si>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</si>
  <si>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</si>
  <si>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</si>
  <si>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</si>
  <si>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</si>
  <si>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</si>
  <si>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</si>
  <si>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</si>
  <si>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</si>
  <si>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</si>
  <si>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</si>
  <si>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</si>
  <si>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</si>
  <si>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</si>
  <si>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</si>
  <si>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</si>
  <si>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</si>
  <si>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</si>
  <si>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</si>
  <si>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</si>
  <si>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</si>
  <si>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</si>
  <si>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</si>
  <si>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</si>
  <si>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</si>
  <si>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</si>
  <si>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</si>
  <si>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</si>
  <si>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</si>
  <si>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</si>
  <si>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</si>
  <si>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</si>
  <si>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</si>
  <si>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</si>
  <si>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</si>
  <si>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</si>
  <si>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</si>
  <si>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</si>
  <si>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</si>
  <si>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</si>
  <si>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</si>
  <si>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</si>
  <si>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</si>
  <si>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</si>
  <si>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</si>
  <si>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</si>
  <si>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</si>
  <si>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</si>
  <si>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</si>
  <si>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</si>
  <si>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</si>
  <si>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</si>
  <si>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</si>
  <si>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</si>
  <si>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</si>
  <si>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</si>
  <si>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</si>
  <si>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</si>
  <si>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</si>
  <si>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</si>
  <si>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</si>
  <si>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</si>
  <si>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</si>
  <si>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</si>
  <si>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</si>
  <si>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</si>
  <si>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</si>
  <si>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</si>
  <si>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</si>
  <si>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</si>
  <si>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</si>
  <si>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</si>
  <si>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</si>
  <si>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</si>
  <si>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</si>
  <si>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</si>
  <si>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</si>
  <si>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</si>
  <si>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</si>
  <si>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</si>
  <si>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</si>
  <si>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</si>
  <si>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</si>
  <si>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</si>
  <si>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</si>
  <si>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</si>
  <si>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</si>
  <si>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</si>
  <si>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</si>
  <si>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</si>
  <si>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</si>
  <si>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</si>
  <si>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</si>
  <si>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</si>
  <si>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</si>
  <si>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</si>
  <si>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</si>
  <si>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</si>
  <si>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</si>
  <si>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</si>
  <si>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</si>
  <si>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</si>
  <si>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</si>
  <si>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</si>
  <si>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</si>
  <si>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</si>
  <si>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</si>
  <si>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</si>
  <si>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</si>
  <si>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</si>
  <si>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</si>
  <si>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</si>
  <si>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</si>
  <si>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</si>
  <si>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</si>
  <si>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</si>
  <si>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</si>
  <si>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</si>
  <si>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</si>
  <si>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</si>
  <si>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</si>
  <si>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</si>
  <si>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</si>
  <si>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</si>
  <si>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</si>
  <si>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</si>
  <si>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</si>
  <si>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</si>
  <si>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</si>
  <si>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</si>
  <si>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</si>
  <si>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</si>
  <si>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</si>
  <si>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</si>
  <si>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</si>
  <si>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</si>
  <si>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</si>
  <si>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</si>
  <si>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</si>
  <si>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</si>
  <si>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</si>
  <si>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</si>
  <si>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</si>
  <si>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</si>
  <si>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</si>
  <si>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</si>
  <si>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</si>
  <si>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</si>
  <si>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</si>
  <si>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</si>
  <si>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</si>
  <si>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</si>
  <si>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</si>
  <si>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</si>
  <si>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</si>
  <si>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</si>
  <si>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</si>
  <si>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</si>
  <si>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</si>
  <si>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</si>
  <si>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</si>
  <si>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</si>
  <si>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</si>
  <si>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</si>
  <si>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</si>
  <si>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</si>
  <si>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</si>
  <si>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</si>
  <si>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</si>
  <si>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</si>
  <si>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</si>
  <si>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</si>
  <si>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</si>
  <si>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</si>
  <si>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</si>
  <si>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</si>
  <si>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</si>
  <si>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</si>
  <si>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</si>
  <si>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</si>
  <si>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</si>
  <si>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</si>
  <si>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</si>
  <si>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</si>
  <si>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</si>
  <si>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</si>
  <si>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</si>
  <si>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</si>
  <si>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</si>
  <si>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</si>
  <si>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</si>
  <si>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</si>
  <si>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</si>
  <si>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</si>
  <si>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</si>
  <si>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</si>
  <si>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</si>
  <si>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</si>
  <si>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</si>
  <si>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</si>
  <si>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</si>
  <si>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</si>
  <si>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</si>
  <si>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</si>
  <si>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</si>
  <si>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</si>
  <si>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</si>
  <si>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</si>
  <si>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</si>
  <si>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</si>
  <si>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</si>
  <si>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</si>
  <si>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</si>
  <si>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</si>
  <si>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</si>
  <si>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</si>
  <si>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</si>
  <si>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</si>
  <si>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</si>
  <si>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</si>
  <si>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</si>
  <si>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</si>
  <si>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</si>
  <si>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</si>
  <si>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</si>
  <si>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</si>
  <si>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</si>
  <si>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</si>
  <si>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</si>
  <si>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</si>
  <si>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</si>
  <si>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</si>
  <si>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</si>
  <si>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</si>
  <si>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</si>
  <si>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</si>
  <si>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</si>
  <si>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</si>
  <si>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</si>
  <si>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</si>
  <si>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</si>
  <si>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</si>
  <si>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</si>
  <si>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</si>
  <si>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</si>
  <si>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</si>
  <si>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</si>
  <si>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</si>
  <si>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</si>
  <si>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</si>
  <si>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</si>
  <si>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</si>
  <si>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</si>
  <si>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</si>
  <si>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</si>
  <si>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</si>
  <si>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</si>
  <si>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</si>
  <si>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</si>
  <si>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</si>
  <si>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</si>
  <si>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</si>
  <si>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</si>
  <si>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</si>
  <si>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</si>
  <si>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</si>
  <si>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</si>
  <si>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</si>
  <si>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</si>
  <si>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</si>
  <si>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</si>
  <si>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</si>
  <si>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</si>
  <si>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</si>
  <si>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</si>
  <si>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</si>
  <si>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</si>
  <si>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</si>
  <si>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</si>
  <si>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</si>
  <si>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</si>
  <si>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</si>
  <si>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</si>
  <si>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</si>
  <si>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</si>
  <si>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</si>
  <si>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</si>
  <si>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</si>
  <si>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</si>
  <si>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</si>
  <si>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</si>
  <si>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</si>
  <si>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</si>
  <si>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</si>
  <si>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</si>
  <si>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</si>
  <si>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</si>
  <si>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</si>
  <si>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</si>
  <si>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</si>
  <si>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</si>
  <si>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</si>
  <si>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</si>
  <si>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</si>
  <si>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</si>
  <si>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</si>
  <si>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</si>
  <si>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</si>
  <si>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</si>
  <si>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</si>
  <si>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</si>
  <si>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</si>
  <si>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</si>
  <si>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</si>
  <si>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</si>
  <si>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</si>
  <si>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</si>
  <si>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</si>
  <si>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</si>
  <si>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</si>
  <si>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</si>
  <si>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</si>
  <si>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</si>
  <si>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</si>
  <si>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</si>
  <si>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</si>
  <si>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</si>
  <si>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</si>
  <si>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</si>
  <si>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</si>
  <si>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</si>
  <si>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</si>
  <si>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</si>
  <si>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</si>
  <si>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</si>
  <si>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</si>
  <si>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</si>
  <si>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</si>
  <si>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</si>
  <si>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</si>
  <si>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</si>
  <si>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</si>
  <si>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</si>
  <si>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</si>
  <si>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</si>
  <si>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</si>
  <si>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</si>
  <si>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</si>
  <si>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</si>
  <si>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</si>
  <si>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</si>
  <si>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</si>
  <si>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</si>
  <si>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</si>
  <si>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</si>
  <si>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</si>
  <si>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</si>
  <si>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</si>
  <si>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</si>
  <si>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</si>
  <si>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</si>
  <si>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</si>
  <si>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</si>
  <si>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</si>
  <si>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</si>
  <si>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</si>
  <si>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</si>
  <si>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</si>
  <si>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</si>
  <si>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</si>
  <si>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</si>
  <si>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</si>
  <si>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</si>
  <si>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</si>
  <si>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</si>
  <si>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</si>
  <si>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</si>
  <si>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</si>
  <si>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</si>
  <si>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</si>
  <si>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</si>
  <si>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</si>
  <si>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</si>
  <si>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</si>
  <si>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</si>
  <si>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</si>
  <si>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</si>
  <si>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</si>
  <si>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</si>
  <si>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</si>
  <si>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</si>
  <si>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</si>
  <si>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</si>
  <si>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</si>
  <si>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</si>
  <si>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</si>
  <si>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</si>
  <si>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</si>
  <si>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</si>
  <si>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</si>
  <si>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</si>
  <si>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</si>
  <si>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</si>
  <si>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</si>
  <si>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</si>
  <si>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</si>
  <si>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</si>
  <si>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</si>
  <si>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</si>
  <si>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</si>
  <si>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</si>
  <si>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</si>
  <si>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</si>
  <si>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</si>
  <si>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</si>
  <si>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</si>
  <si>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</si>
  <si>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</si>
  <si>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</si>
  <si>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</si>
  <si>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</si>
  <si>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</si>
  <si>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</si>
  <si>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</si>
  <si>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</si>
  <si>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</si>
  <si>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</si>
  <si>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</si>
  <si>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</si>
  <si>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</si>
  <si>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</si>
  <si>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</si>
  <si>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</si>
  <si>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</si>
  <si>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</si>
  <si>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</si>
  <si>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</si>
  <si>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</si>
  <si>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</si>
  <si>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</si>
  <si>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</si>
  <si>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</si>
  <si>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</si>
  <si>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</si>
  <si>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</si>
  <si>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</si>
  <si>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</si>
  <si>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</si>
  <si>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</si>
  <si>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</si>
  <si>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</si>
  <si>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</si>
  <si>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</si>
  <si>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</si>
  <si>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</si>
  <si>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</si>
  <si>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</si>
  <si>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</si>
  <si>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</si>
  <si>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</si>
  <si>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</si>
  <si>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</si>
  <si>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</si>
  <si>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</si>
  <si>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</si>
  <si>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</si>
  <si>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</si>
  <si>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</si>
  <si>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</si>
  <si>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</si>
  <si>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</si>
  <si>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</si>
  <si>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</si>
  <si>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</si>
  <si>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</si>
  <si>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</si>
  <si>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</si>
  <si>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</si>
  <si>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</si>
  <si>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</si>
  <si>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</si>
  <si>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</si>
  <si>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</si>
  <si>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</si>
  <si>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</si>
  <si>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</si>
  <si>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</si>
  <si>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</si>
  <si>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</si>
  <si>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</si>
  <si>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</si>
  <si>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</si>
  <si>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</si>
  <si>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</si>
  <si>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</si>
  <si>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</si>
  <si>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</si>
  <si>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</si>
  <si>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</si>
  <si>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</si>
  <si>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</si>
  <si>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</si>
  <si>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</si>
  <si>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</si>
  <si>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</si>
  <si>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</si>
  <si>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</si>
  <si>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</si>
  <si>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</si>
  <si>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</si>
  <si>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</si>
  <si>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</si>
  <si>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</si>
  <si>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</si>
  <si>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</si>
  <si>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</si>
  <si>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</si>
  <si>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</si>
  <si>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</si>
  <si>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</si>
  <si>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</si>
  <si>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</si>
  <si>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</si>
  <si>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</si>
  <si>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</si>
  <si>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</si>
  <si>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</si>
  <si>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</si>
  <si>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</si>
  <si>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</si>
  <si>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</si>
  <si>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</si>
  <si>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</si>
  <si>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</si>
  <si>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</si>
  <si>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</si>
  <si>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</si>
  <si>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</si>
  <si>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</si>
  <si>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</si>
  <si>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</si>
  <si>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</si>
  <si>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</si>
  <si>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</si>
  <si>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</si>
  <si>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</si>
  <si>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</si>
  <si>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</si>
  <si>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</si>
  <si>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</si>
  <si>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</si>
  <si>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</si>
  <si>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</si>
  <si>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</si>
  <si>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</si>
  <si>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</si>
  <si>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</si>
  <si>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</si>
  <si>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</si>
  <si>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</si>
  <si>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</si>
  <si>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</si>
  <si>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</si>
  <si>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</si>
  <si>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</si>
  <si>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</si>
  <si>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</si>
  <si>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</si>
  <si>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</si>
  <si>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</si>
  <si>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</si>
  <si>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</si>
  <si>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</si>
  <si>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</si>
  <si>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</si>
  <si>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</si>
  <si>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</si>
  <si>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</si>
  <si>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</si>
  <si>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</si>
  <si>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</si>
  <si>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</si>
  <si>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</si>
  <si>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</si>
  <si>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</si>
  <si>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</si>
  <si>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</si>
  <si>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</si>
  <si>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</si>
  <si>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</si>
  <si>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</si>
  <si>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</si>
  <si>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</si>
  <si>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</si>
  <si>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</si>
  <si>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</si>
  <si>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</si>
  <si>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</si>
  <si>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</si>
  <si>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</si>
  <si>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</si>
  <si>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</si>
  <si>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</si>
  <si>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</si>
  <si>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</si>
  <si>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</si>
  <si>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</si>
  <si>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</si>
  <si>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</si>
  <si>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</si>
  <si>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</si>
  <si>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</si>
  <si>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</si>
  <si>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</si>
  <si>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</si>
  <si>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</si>
  <si>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</si>
  <si>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</si>
  <si>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</si>
  <si>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</si>
  <si>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</si>
  <si>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</si>
  <si>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</si>
  <si>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</si>
  <si>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</si>
  <si>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</si>
  <si>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</si>
  <si>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</si>
  <si>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</si>
  <si>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</si>
  <si>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</si>
  <si>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</si>
  <si>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</si>
  <si>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</si>
  <si>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</si>
  <si>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</si>
  <si>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</si>
  <si>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</si>
  <si>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</si>
  <si>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</si>
  <si>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</si>
  <si>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</si>
  <si>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</si>
  <si>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</si>
  <si>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</si>
  <si>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</si>
  <si>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</si>
  <si>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</si>
  <si>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</si>
  <si>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</si>
  <si>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</si>
  <si>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</si>
  <si>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</si>
  <si>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</si>
  <si>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</si>
  <si>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</si>
  <si>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</si>
  <si>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</si>
  <si>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</si>
  <si>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</si>
  <si>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</si>
  <si>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</si>
  <si>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</si>
  <si>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</si>
  <si>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</si>
  <si>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</si>
  <si>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</si>
  <si>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</si>
  <si>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</si>
  <si>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</si>
  <si>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</si>
  <si>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</si>
  <si>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</si>
  <si>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</si>
  <si>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</si>
  <si>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</si>
  <si>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</si>
  <si>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</si>
  <si>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</si>
  <si>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</si>
  <si>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</si>
  <si>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</si>
  <si>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</si>
  <si>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</si>
  <si>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</si>
  <si>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</si>
  <si>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</si>
  <si>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</si>
  <si>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</si>
  <si>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</si>
  <si>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</si>
  <si>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</si>
  <si>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</si>
  <si>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</si>
  <si>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</si>
  <si>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</si>
  <si>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</si>
  <si>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</si>
  <si>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</si>
  <si>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</si>
  <si>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</si>
  <si>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</si>
  <si>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</si>
  <si>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</si>
  <si>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</si>
  <si>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</si>
  <si>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</si>
  <si>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</si>
  <si>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</si>
  <si>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</si>
  <si>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</si>
  <si>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</si>
  <si>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</si>
  <si>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</si>
  <si>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</si>
  <si>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</si>
  <si>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</si>
  <si>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</si>
  <si>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</si>
  <si>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</si>
  <si>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</si>
  <si>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</si>
  <si>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</si>
  <si>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</si>
  <si>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</si>
  <si>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</si>
  <si>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</si>
  <si>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</si>
  <si>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</si>
  <si>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</si>
  <si>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</si>
  <si>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</si>
  <si>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</si>
  <si>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</si>
  <si>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</si>
  <si>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</si>
  <si>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</si>
  <si>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</si>
  <si>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</si>
  <si>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</si>
  <si>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</si>
  <si>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</si>
  <si>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</si>
  <si>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</si>
  <si>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</si>
  <si>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</si>
  <si>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</si>
  <si>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</si>
  <si>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</si>
  <si>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</si>
  <si>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</si>
  <si>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</si>
  <si>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</si>
  <si>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</si>
  <si>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</si>
  <si>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</si>
  <si>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</si>
  <si>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</si>
  <si>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</si>
  <si>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</si>
  <si>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</si>
  <si>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</si>
  <si>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</si>
  <si>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</si>
  <si>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</si>
  <si>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</si>
  <si>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</si>
  <si>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</si>
  <si>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</si>
  <si>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</si>
  <si>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</si>
  <si>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</si>
  <si>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</si>
  <si>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</si>
  <si>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</si>
  <si>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</si>
  <si>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</si>
  <si>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</si>
  <si>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</si>
  <si>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</si>
  <si>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</si>
  <si>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</si>
  <si>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</si>
  <si>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</si>
  <si>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</si>
  <si>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</si>
  <si>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</si>
  <si>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</si>
  <si>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</si>
  <si>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</si>
  <si>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</si>
  <si>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</si>
  <si>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</si>
  <si>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</si>
  <si>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</si>
  <si>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</si>
  <si>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</si>
  <si>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</si>
  <si>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</si>
  <si>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</si>
  <si>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</si>
  <si>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</si>
  <si>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</si>
  <si>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</si>
  <si>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</si>
  <si>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</si>
  <si>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</si>
  <si>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</si>
  <si>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</si>
  <si>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</si>
  <si>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</si>
  <si>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</si>
  <si>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</si>
  <si>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</si>
  <si>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</si>
  <si>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</si>
  <si>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</si>
  <si>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</si>
  <si>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</si>
  <si>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</si>
  <si>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</si>
  <si>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</si>
  <si>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</si>
  <si>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</si>
  <si>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</si>
  <si>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</si>
  <si>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</si>
  <si>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</si>
  <si>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</si>
  <si>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</si>
  <si>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</si>
  <si>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</si>
  <si>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</si>
  <si>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</si>
  <si>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</si>
  <si>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</si>
  <si>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</si>
  <si>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</si>
  <si>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</si>
  <si>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</si>
  <si>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</si>
  <si>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</si>
  <si>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</si>
  <si>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</si>
  <si>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</si>
  <si>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</si>
  <si>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</si>
  <si>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</si>
  <si>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</si>
  <si>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</si>
  <si>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</si>
  <si>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</si>
  <si>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</si>
  <si>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</si>
  <si>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</si>
  <si>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</si>
  <si>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</si>
  <si>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</si>
  <si>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</si>
  <si>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</si>
  <si>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</si>
  <si>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</si>
  <si>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</si>
  <si>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</si>
  <si>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</si>
  <si>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</si>
  <si>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</si>
  <si>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</si>
  <si>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</si>
  <si>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</si>
  <si>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</si>
  <si>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</si>
  <si>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</si>
  <si>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</si>
  <si>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</si>
  <si>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</si>
  <si>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</si>
  <si>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</si>
  <si>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</si>
  <si>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</si>
  <si>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</si>
  <si>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</si>
  <si>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</si>
  <si>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</si>
  <si>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</si>
  <si>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</si>
  <si>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</si>
  <si>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</si>
  <si>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</si>
  <si>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</si>
  <si>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</si>
  <si>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</si>
  <si>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</si>
  <si>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</si>
  <si>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</si>
  <si>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</si>
  <si>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</si>
  <si>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</si>
  <si>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</si>
  <si>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</si>
  <si>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</si>
  <si>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</si>
  <si>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</si>
  <si>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</si>
  <si>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</si>
  <si>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</si>
  <si>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</si>
  <si>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</si>
  <si>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</si>
  <si>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</si>
  <si>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</si>
  <si>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</si>
  <si>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</si>
  <si>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</si>
  <si>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</si>
  <si>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</si>
  <si>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</si>
  <si>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</si>
  <si>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</si>
  <si>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</si>
  <si>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</si>
  <si>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</si>
  <si>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</si>
  <si>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</si>
  <si>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</si>
  <si>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</si>
  <si>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</si>
  <si>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</si>
  <si>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</si>
  <si>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</si>
  <si>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</si>
  <si>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</si>
  <si>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</si>
  <si>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</si>
  <si>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</si>
  <si>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</si>
  <si>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</si>
  <si>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</si>
  <si>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</si>
  <si>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</si>
  <si>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</si>
  <si>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</si>
  <si>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</si>
  <si>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</si>
  <si>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</si>
  <si>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</si>
  <si>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</si>
  <si>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</si>
  <si>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</si>
  <si>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</si>
  <si>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</si>
  <si>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</si>
  <si>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</si>
  <si>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</si>
  <si>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</si>
  <si>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</si>
  <si>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</si>
  <si>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</si>
  <si>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</si>
  <si>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</si>
  <si>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</si>
  <si>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</si>
  <si>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</si>
  <si>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</si>
  <si>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</si>
  <si>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</si>
  <si>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</si>
  <si>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</si>
  <si>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</si>
  <si>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</si>
  <si>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</si>
  <si>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</si>
  <si>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</si>
  <si>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</si>
  <si>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</si>
  <si>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</si>
  <si>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</si>
  <si>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</si>
  <si>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</si>
  <si>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</si>
  <si>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</si>
  <si>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</si>
  <si>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</si>
  <si>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</si>
  <si>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</si>
  <si>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</si>
  <si>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</si>
  <si>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</si>
  <si>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</si>
  <si>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</si>
  <si>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</si>
  <si>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</si>
  <si>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</si>
  <si>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</si>
  <si>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</si>
  <si>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</si>
  <si>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</si>
  <si>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</si>
  <si>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</si>
  <si>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</si>
  <si>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</si>
  <si>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</si>
  <si>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</si>
  <si>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</si>
  <si>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</si>
  <si>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</si>
  <si>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</si>
  <si>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</si>
  <si>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</si>
  <si>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</si>
  <si>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</si>
  <si>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</si>
  <si>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</si>
  <si>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</si>
  <si>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</si>
  <si>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</si>
  <si>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</si>
  <si>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</si>
  <si>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</si>
  <si>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</si>
  <si>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</si>
  <si>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</si>
  <si>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</si>
  <si>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</si>
  <si>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</si>
  <si>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</si>
  <si>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</si>
  <si>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</si>
  <si>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</si>
  <si>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</si>
  <si>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</si>
  <si>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</si>
  <si>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</si>
  <si>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</si>
  <si>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</si>
  <si>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</si>
  <si>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</si>
  <si>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</si>
  <si>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</si>
  <si>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</si>
  <si>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</si>
  <si>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</si>
  <si>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</si>
  <si>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</si>
  <si>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</si>
  <si>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</si>
  <si>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</si>
  <si>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</si>
  <si>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</si>
  <si>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</si>
  <si>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</si>
  <si>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</si>
  <si>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</si>
  <si>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</si>
  <si>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</si>
  <si>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</si>
  <si>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</si>
  <si>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</si>
  <si>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</si>
  <si>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</si>
  <si>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</si>
  <si>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</si>
  <si>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</si>
  <si>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</si>
  <si>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</si>
  <si>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</si>
  <si>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</si>
  <si>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</si>
  <si>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</si>
  <si>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</si>
  <si>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</si>
  <si>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</si>
  <si>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</si>
  <si>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</si>
  <si>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</si>
  <si>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</si>
  <si>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</si>
  <si>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</si>
  <si>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</si>
  <si>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</si>
  <si>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</si>
  <si>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</si>
  <si>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</si>
  <si>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</si>
  <si>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</si>
  <si>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</si>
  <si>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</si>
  <si>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</si>
  <si>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</si>
  <si>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</si>
  <si>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</si>
  <si>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</si>
  <si>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</si>
  <si>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</si>
  <si>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</si>
  <si>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</si>
  <si>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</si>
  <si>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</si>
  <si>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</si>
  <si>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</si>
  <si>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</si>
  <si>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</si>
  <si>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</si>
  <si>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</si>
  <si>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</si>
  <si>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</si>
  <si>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</si>
  <si>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</si>
  <si>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</si>
  <si>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</si>
  <si>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</si>
  <si>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</si>
  <si>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</si>
  <si>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</si>
  <si>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</si>
  <si>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</si>
  <si>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</si>
  <si>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</si>
  <si>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</si>
  <si>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</si>
  <si>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</si>
  <si>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</si>
  <si>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</si>
  <si>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</si>
  <si>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</si>
  <si>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</si>
  <si>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</si>
  <si>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</si>
  <si>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</si>
  <si>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</si>
  <si>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</si>
  <si>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</si>
  <si>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</si>
  <si>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</si>
  <si>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</si>
  <si>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</si>
  <si>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</si>
  <si>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</si>
  <si>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</si>
  <si>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</si>
  <si>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</si>
  <si>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</si>
  <si>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</si>
  <si>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</si>
  <si>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</si>
  <si>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</si>
  <si>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</si>
  <si>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</si>
  <si>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</si>
  <si>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</si>
  <si>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</si>
  <si>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</si>
  <si>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</si>
  <si>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</si>
  <si>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</si>
  <si>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</si>
  <si>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</si>
  <si>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</si>
  <si>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</si>
  <si>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</si>
  <si>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</si>
  <si>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</si>
  <si>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</si>
  <si>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</si>
  <si>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</si>
  <si>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</si>
  <si>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</si>
  <si>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</si>
  <si>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</si>
  <si>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</si>
  <si>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</si>
  <si>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</si>
  <si>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</si>
  <si>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</si>
  <si>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</si>
  <si>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</si>
  <si>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</si>
  <si>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</si>
  <si>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</si>
  <si>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</si>
  <si>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</si>
  <si>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</si>
  <si>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</si>
  <si>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</si>
  <si>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</si>
  <si>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</si>
  <si>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</si>
  <si>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</si>
  <si>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</si>
  <si>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</si>
  <si>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</si>
  <si>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</si>
  <si>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</si>
  <si>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</si>
  <si>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</si>
  <si>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</si>
  <si>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</si>
  <si>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</si>
  <si>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</si>
  <si>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</si>
  <si>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</si>
  <si>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</si>
  <si>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</si>
  <si>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</si>
  <si>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</si>
  <si>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</si>
  <si>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</si>
  <si>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</si>
  <si>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</si>
  <si>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</si>
  <si>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</si>
  <si>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</si>
  <si>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</si>
  <si>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</si>
  <si>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</si>
  <si>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</si>
  <si>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</si>
  <si>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</si>
  <si>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</si>
  <si>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</si>
  <si>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</si>
  <si>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</si>
  <si>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</si>
  <si>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</si>
  <si>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</si>
  <si>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</si>
  <si>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</si>
  <si>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</si>
  <si>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</si>
  <si>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</si>
  <si>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</si>
  <si>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</si>
  <si>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</si>
  <si>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</si>
  <si>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</si>
  <si>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</si>
  <si>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</si>
  <si>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</si>
  <si>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</si>
  <si>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</si>
  <si>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</si>
  <si>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</si>
  <si>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</si>
  <si>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</si>
  <si>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</si>
  <si>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</si>
  <si>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</si>
  <si>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</si>
  <si>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</si>
  <si>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</si>
  <si>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</si>
  <si>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</si>
  <si>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</si>
  <si>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</si>
  <si>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</si>
  <si>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</si>
  <si>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</si>
  <si>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</si>
  <si>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</si>
  <si>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</si>
  <si>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</si>
  <si>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</si>
  <si>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</si>
  <si>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</si>
  <si>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</si>
  <si>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</si>
  <si>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</si>
  <si>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</si>
  <si>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</si>
  <si>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</si>
  <si>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</si>
  <si>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</si>
  <si>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</si>
  <si>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</si>
  <si>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</si>
  <si>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</si>
  <si>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</si>
  <si>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</si>
  <si>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</si>
  <si>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</si>
  <si>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</si>
  <si>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</si>
  <si>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</si>
  <si>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</si>
  <si>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</si>
  <si>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</si>
  <si>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</si>
  <si>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</si>
  <si>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</si>
  <si>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</si>
  <si>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</si>
  <si>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</si>
  <si>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</si>
  <si>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</si>
  <si>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</si>
  <si>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</si>
  <si>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</si>
  <si>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</si>
  <si>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</si>
  <si>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</si>
  <si>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</si>
  <si>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</si>
  <si>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</si>
  <si>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</si>
  <si>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</si>
  <si>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</si>
  <si>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</si>
  <si>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</si>
  <si>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</si>
  <si>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</si>
  <si>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</si>
  <si>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</si>
  <si>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</si>
  <si>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</si>
  <si>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</si>
  <si>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</si>
  <si>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</si>
  <si>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</si>
  <si>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</si>
  <si>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</si>
  <si>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</si>
  <si>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</si>
  <si>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</si>
  <si>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</si>
  <si>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</si>
  <si>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</si>
  <si>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</si>
  <si>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</si>
  <si>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</si>
  <si>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</si>
  <si>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</si>
  <si>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</si>
  <si>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</si>
  <si>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</si>
  <si>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</si>
  <si>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</si>
  <si>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</si>
  <si>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</si>
  <si>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</si>
  <si>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</si>
  <si>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</si>
  <si>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</si>
  <si>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</si>
  <si>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</si>
  <si>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</si>
  <si>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</si>
  <si>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</si>
  <si>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</si>
  <si>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</si>
  <si>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</si>
  <si>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</si>
  <si>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</si>
  <si>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</si>
  <si>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</si>
  <si>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</si>
  <si>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</si>
  <si>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</si>
  <si>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</si>
  <si>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</si>
  <si>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</si>
  <si>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</si>
  <si>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</si>
  <si>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</si>
  <si>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</si>
  <si>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</si>
  <si>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</si>
  <si>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</si>
  <si>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</si>
  <si>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</si>
  <si>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</si>
  <si>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</si>
  <si>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</si>
  <si>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</si>
  <si>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</si>
  <si>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</si>
  <si>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</si>
  <si>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</si>
  <si>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</si>
  <si>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</si>
  <si>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</si>
  <si>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</si>
  <si>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</si>
  <si>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</si>
  <si>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</si>
  <si>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</si>
  <si>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</si>
  <si>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</si>
  <si>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</si>
  <si>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</si>
  <si>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</si>
  <si>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</si>
  <si>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</si>
  <si>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</si>
  <si>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</si>
  <si>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</si>
  <si>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</si>
  <si>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</si>
  <si>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</si>
  <si>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</si>
  <si>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</si>
  <si>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</si>
  <si>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</si>
  <si>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</si>
  <si>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</si>
  <si>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</si>
  <si>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</si>
  <si>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</si>
  <si>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</si>
  <si>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</si>
  <si>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</si>
  <si>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</si>
  <si>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</si>
  <si>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</si>
  <si>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</si>
  <si>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</si>
  <si>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</si>
  <si>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</si>
  <si>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</si>
  <si>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</si>
  <si>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</si>
  <si>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</si>
  <si>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</si>
  <si>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</si>
  <si>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</si>
  <si>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</si>
  <si>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</si>
  <si>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</si>
  <si>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</si>
  <si>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</si>
  <si>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</si>
  <si>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</si>
  <si>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</si>
  <si>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</si>
  <si>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</si>
  <si>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</si>
  <si>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</si>
  <si>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</si>
  <si>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</si>
  <si>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</si>
  <si>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</si>
  <si>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</si>
  <si>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</si>
  <si>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</si>
  <si>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</si>
  <si>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</si>
  <si>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</si>
  <si>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</si>
  <si>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</si>
  <si>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</si>
  <si>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</si>
  <si>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</si>
  <si>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</si>
  <si>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</si>
  <si>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</si>
  <si>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</si>
  <si>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</si>
  <si>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</si>
  <si>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</si>
  <si>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</si>
  <si>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</si>
  <si>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</si>
  <si>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</si>
  <si>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</si>
  <si>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</si>
  <si>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</si>
  <si>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</si>
  <si>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</si>
  <si>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</si>
  <si>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</si>
  <si>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</si>
  <si>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</si>
  <si>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</si>
  <si>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</si>
  <si>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</si>
  <si>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</si>
  <si>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</si>
  <si>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</si>
  <si>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</si>
  <si>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</si>
  <si>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</si>
  <si>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</si>
  <si>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</si>
  <si>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</si>
  <si>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</si>
  <si>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</si>
  <si>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</si>
  <si>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</si>
  <si>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</si>
  <si>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</si>
  <si>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</si>
  <si>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</si>
  <si>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</si>
  <si>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</si>
  <si>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</si>
  <si>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</si>
  <si>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</si>
  <si>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</si>
  <si>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</si>
  <si>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</si>
  <si>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</si>
  <si>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</si>
  <si>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</si>
  <si>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</si>
  <si>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</si>
  <si>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</si>
  <si>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</si>
  <si>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</si>
  <si>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</si>
  <si>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</si>
  <si>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</si>
  <si>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</si>
  <si>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</si>
  <si>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</si>
  <si>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</si>
  <si>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</si>
  <si>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</si>
  <si>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</si>
  <si>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</si>
  <si>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</si>
  <si>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</si>
  <si>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</si>
  <si>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</si>
  <si>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</si>
  <si>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</si>
  <si>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</si>
  <si>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</si>
  <si>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</si>
  <si>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</si>
  <si>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</si>
  <si>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</si>
  <si>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</si>
  <si>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</si>
  <si>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</si>
  <si>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</si>
  <si>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</si>
  <si>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</si>
  <si>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</si>
  <si>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</si>
  <si>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</si>
  <si>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</si>
  <si>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</si>
  <si>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</si>
  <si>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</si>
  <si>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</si>
  <si>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</si>
  <si>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</si>
  <si>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</si>
  <si>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</si>
  <si>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</si>
  <si>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</si>
  <si>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</si>
  <si>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</si>
  <si>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</si>
  <si>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</si>
  <si>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</si>
  <si>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</si>
  <si>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</si>
  <si>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</si>
  <si>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</si>
  <si>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</si>
  <si>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</si>
  <si>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</si>
  <si>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</si>
  <si>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</si>
  <si>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</si>
  <si>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</si>
  <si>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</si>
  <si>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</si>
  <si>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</si>
  <si>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</si>
  <si>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</si>
  <si>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</si>
  <si>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</si>
  <si>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</si>
  <si>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</si>
  <si>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</si>
  <si>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</si>
  <si>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</si>
  <si>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</si>
  <si>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</si>
  <si>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</si>
  <si>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</si>
  <si>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</si>
  <si>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</si>
  <si>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</si>
  <si>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</si>
  <si>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</si>
  <si>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</si>
  <si>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</si>
  <si>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</si>
  <si>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</si>
  <si>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</si>
  <si>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</si>
  <si>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</si>
  <si>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</si>
  <si>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</si>
  <si>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</si>
  <si>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</si>
  <si>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</si>
  <si>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</si>
  <si>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</si>
  <si>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</si>
  <si>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</si>
  <si>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</si>
  <si>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</si>
  <si>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</si>
  <si>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</si>
  <si>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</si>
  <si>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</si>
  <si>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</si>
  <si>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</si>
  <si>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</si>
  <si>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</si>
  <si>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</si>
  <si>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</si>
  <si>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</si>
  <si>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</si>
  <si>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</si>
  <si>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</si>
  <si>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</si>
  <si>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</si>
  <si>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</si>
  <si>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</si>
  <si>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</si>
  <si>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</si>
  <si>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</si>
  <si>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</si>
  <si>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</si>
  <si>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</si>
  <si>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</si>
  <si>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</si>
  <si>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</si>
  <si>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</si>
  <si>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</si>
  <si>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</si>
  <si>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</si>
  <si>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</si>
  <si>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</si>
  <si>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</si>
  <si>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</si>
  <si>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</si>
  <si>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</si>
  <si>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</si>
  <si>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</si>
  <si>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</si>
  <si>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</si>
  <si>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</si>
  <si>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</si>
  <si>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</si>
  <si>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</si>
  <si>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</si>
  <si>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</si>
  <si>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</si>
  <si>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</si>
  <si>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</si>
  <si>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</si>
  <si>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</si>
  <si>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</si>
  <si>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</si>
  <si>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</si>
  <si>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</si>
  <si>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</si>
  <si>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</si>
  <si>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</si>
  <si>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</si>
  <si>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</si>
  <si>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</si>
  <si>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</si>
  <si>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</si>
  <si>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</si>
  <si>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</si>
  <si>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</si>
  <si>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</si>
  <si>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</si>
  <si>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</si>
  <si>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</si>
  <si>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</si>
  <si>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</si>
  <si>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</si>
  <si>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</si>
  <si>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</si>
  <si>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</si>
  <si>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</si>
  <si>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</si>
  <si>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</si>
  <si>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</si>
  <si>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</si>
  <si>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</si>
  <si>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</si>
  <si>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</si>
  <si>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</si>
  <si>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</si>
  <si>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</si>
  <si>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</si>
  <si>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</si>
  <si>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</si>
  <si>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</si>
  <si>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</si>
  <si>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</si>
  <si>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</si>
  <si>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</si>
  <si>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</si>
  <si>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</si>
  <si>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</si>
  <si>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</si>
  <si>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</si>
  <si>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</si>
  <si>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</si>
  <si>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</si>
  <si>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</si>
  <si>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</si>
  <si>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</si>
  <si>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</si>
  <si>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</si>
  <si>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</si>
  <si>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</si>
  <si>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</si>
  <si>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</si>
  <si>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</si>
  <si>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</si>
  <si>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</si>
  <si>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</si>
  <si>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</si>
  <si>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</si>
  <si>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</si>
  <si>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</si>
  <si>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</si>
  <si>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</si>
  <si>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</si>
  <si>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</si>
  <si>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</si>
  <si>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</si>
  <si>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</si>
  <si>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</si>
  <si>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</si>
  <si>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</si>
  <si>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</si>
  <si>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</si>
  <si>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</si>
  <si>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</si>
  <si>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</si>
  <si>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</si>
  <si>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</si>
  <si>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</si>
  <si>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</si>
  <si>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</si>
  <si>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</si>
  <si>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</si>
  <si>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</si>
  <si>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</si>
  <si>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</si>
  <si>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</si>
  <si>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</si>
  <si>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</si>
  <si>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</si>
  <si>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</si>
  <si>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</si>
  <si>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</si>
  <si>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</si>
  <si>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</si>
  <si>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</si>
  <si>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</si>
  <si>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</si>
  <si>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</si>
  <si>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</si>
  <si>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</si>
  <si>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</si>
  <si>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</si>
  <si>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</si>
  <si>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</si>
  <si>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</si>
  <si>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</si>
  <si>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</si>
  <si>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</si>
  <si>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</si>
  <si>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</si>
  <si>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</si>
  <si>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</si>
  <si>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</si>
  <si>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</si>
  <si>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</si>
  <si>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</si>
  <si>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</si>
  <si>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</si>
  <si>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</si>
  <si>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</si>
  <si>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</si>
  <si>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</si>
  <si>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</si>
  <si>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</si>
  <si>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</si>
  <si>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</si>
  <si>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</si>
  <si>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</si>
  <si>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</si>
  <si>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</si>
  <si>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</si>
  <si>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</si>
  <si>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</si>
  <si>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</si>
  <si>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</si>
  <si>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</si>
  <si>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</si>
  <si>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</si>
  <si>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</si>
  <si>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</si>
  <si>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</si>
  <si>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</si>
  <si>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</si>
  <si>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</si>
  <si>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</si>
  <si>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</si>
  <si>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</si>
  <si>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</si>
  <si>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</si>
  <si>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</si>
  <si>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</si>
  <si>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</si>
  <si>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</si>
  <si>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</si>
  <si>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</si>
  <si>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</si>
  <si>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</si>
  <si>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</si>
  <si>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</si>
  <si>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</si>
  <si>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</si>
  <si>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</si>
  <si>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</si>
  <si>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</si>
  <si>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</si>
  <si>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</si>
  <si>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</si>
  <si>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</si>
  <si>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</si>
  <si>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</si>
  <si>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</si>
  <si>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</si>
  <si>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</si>
  <si>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</si>
  <si>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</si>
  <si>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</si>
  <si>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</si>
  <si>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</si>
  <si>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</si>
  <si>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</si>
  <si>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</si>
  <si>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</si>
  <si>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</si>
  <si>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</si>
  <si>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</si>
  <si>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</si>
  <si>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</si>
  <si>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</si>
  <si>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</si>
  <si>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</si>
  <si>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</si>
  <si>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</si>
  <si>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</si>
  <si>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</si>
  <si>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</si>
  <si>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</si>
  <si>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</si>
  <si>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</si>
  <si>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</si>
  <si>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</si>
  <si>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</si>
  <si>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</si>
  <si>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</si>
  <si>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</si>
  <si>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</si>
  <si>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</si>
  <si>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</si>
  <si>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</si>
  <si>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</si>
  <si>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</si>
  <si>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</si>
  <si>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</si>
  <si>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</si>
  <si>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</si>
  <si>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</si>
  <si>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</si>
  <si>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</si>
  <si>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</si>
  <si>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</si>
  <si>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</si>
  <si>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</si>
  <si>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</si>
  <si>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</si>
  <si>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</si>
  <si>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</si>
  <si>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</si>
  <si>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</si>
  <si>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</si>
  <si>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</si>
  <si>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</si>
  <si>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</si>
  <si>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</si>
  <si>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</si>
  <si>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</si>
  <si>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</si>
  <si>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</si>
  <si>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</si>
  <si>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</si>
  <si>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</si>
  <si>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</si>
  <si>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</si>
  <si>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</si>
  <si>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</si>
  <si>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</si>
  <si>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</si>
  <si>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</si>
  <si>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</si>
  <si>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</si>
  <si>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</si>
  <si>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</si>
  <si>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</si>
  <si>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</si>
  <si>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</si>
  <si>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</si>
  <si>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</si>
  <si>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</si>
  <si>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</si>
  <si>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</si>
  <si>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</si>
  <si>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</si>
  <si>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</si>
  <si>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</si>
  <si>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</si>
  <si>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</si>
  <si>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</si>
  <si>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</si>
  <si>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</si>
  <si>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</si>
  <si>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</si>
  <si>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</si>
  <si>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</si>
  <si>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</si>
  <si>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</si>
  <si>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</si>
  <si>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</si>
  <si>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</si>
  <si>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</si>
  <si>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</si>
  <si>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</si>
  <si>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</si>
  <si>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</si>
  <si>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</si>
  <si>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</si>
  <si>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</si>
  <si>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</si>
  <si>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</si>
  <si>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</si>
  <si>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</si>
  <si>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</si>
  <si>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</si>
  <si>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</si>
  <si>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</si>
  <si>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</si>
  <si>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</si>
  <si>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</si>
  <si>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</si>
  <si>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</si>
  <si>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</si>
  <si>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</si>
  <si>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</si>
  <si>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</si>
  <si>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</si>
  <si>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</si>
  <si>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</si>
  <si>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</si>
  <si>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</si>
  <si>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</si>
  <si>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</si>
  <si>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</si>
  <si>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</si>
  <si>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</si>
  <si>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</si>
  <si>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</si>
  <si>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</si>
  <si>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</si>
  <si>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</si>
  <si>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</si>
  <si>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</si>
  <si>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</si>
  <si>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</si>
  <si>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</si>
  <si>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</si>
  <si>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</si>
  <si>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</si>
  <si>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</si>
  <si>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</si>
  <si>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</si>
  <si>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</si>
  <si>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</si>
  <si>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</si>
  <si>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</si>
  <si>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</si>
  <si>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</si>
  <si>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</si>
  <si>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</si>
  <si>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</si>
  <si>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</si>
  <si>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</si>
  <si>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</si>
  <si>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</si>
  <si>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</si>
  <si>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</si>
  <si>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</si>
  <si>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</si>
  <si>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</si>
  <si>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</si>
  <si>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</si>
  <si>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</si>
  <si>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</si>
  <si>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</si>
  <si>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</si>
  <si>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</si>
  <si>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</si>
  <si>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</si>
  <si>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</si>
  <si>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</si>
  <si>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</si>
  <si>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</si>
  <si>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</si>
  <si>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</si>
  <si>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</si>
  <si>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</si>
  <si>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</si>
  <si>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</si>
  <si>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</si>
  <si>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</si>
  <si>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</si>
  <si>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</si>
  <si>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</si>
  <si>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</si>
  <si>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</si>
  <si>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</si>
  <si>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</si>
  <si>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</si>
  <si>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</si>
  <si>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</si>
  <si>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</si>
  <si>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</si>
  <si>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</si>
  <si>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</si>
  <si>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</si>
  <si>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</si>
  <si>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</si>
  <si>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</si>
  <si>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</si>
  <si>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</si>
  <si>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</si>
  <si>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</si>
  <si>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</si>
  <si>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</si>
  <si>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</si>
  <si>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</si>
  <si>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</si>
  <si>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</si>
  <si>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</si>
  <si>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</si>
  <si>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</si>
  <si>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</si>
  <si>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</si>
  <si>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</si>
  <si>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</si>
  <si>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</si>
  <si>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</si>
  <si>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</si>
  <si>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</si>
  <si>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</si>
  <si>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</si>
  <si>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</si>
  <si>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</si>
  <si>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</si>
  <si>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</si>
  <si>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</si>
  <si>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</si>
  <si>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</si>
  <si>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</si>
  <si>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</si>
  <si>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</si>
  <si>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</si>
  <si>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</si>
  <si>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</si>
  <si>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</si>
  <si>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</si>
  <si>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</si>
  <si>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</si>
  <si>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</si>
  <si>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</si>
  <si>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</si>
  <si>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</si>
  <si>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</si>
  <si>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</si>
  <si>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</si>
  <si>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</si>
  <si>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</si>
  <si>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</si>
  <si>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</si>
  <si>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</si>
  <si>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</si>
  <si>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</si>
  <si>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</si>
  <si>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</si>
  <si>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</si>
  <si>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</si>
  <si>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</si>
  <si>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</si>
  <si>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</si>
  <si>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</si>
  <si>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</si>
  <si>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</si>
  <si>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</si>
  <si>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</si>
  <si>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</si>
  <si>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</si>
  <si>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</si>
  <si>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</si>
  <si>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</si>
  <si>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</si>
  <si>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</si>
  <si>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</si>
  <si>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</si>
  <si>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</si>
  <si>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</si>
  <si>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</si>
  <si>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</si>
  <si>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</si>
  <si>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</si>
  <si>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</si>
  <si>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</si>
  <si>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</si>
  <si>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</si>
  <si>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</si>
  <si>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</si>
  <si>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</si>
  <si>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</si>
  <si>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</si>
  <si>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</si>
  <si>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</si>
  <si>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</si>
  <si>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</si>
  <si>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</si>
  <si>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</si>
  <si>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</si>
  <si>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</si>
  <si>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</si>
  <si>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</si>
  <si>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</si>
  <si>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</si>
  <si>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</si>
  <si>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</si>
  <si>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</si>
  <si>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</si>
  <si>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</si>
  <si>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</si>
  <si>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</si>
  <si>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</si>
  <si>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</si>
  <si>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</si>
  <si>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</si>
  <si>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</si>
  <si>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</si>
  <si>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</si>
  <si>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</si>
  <si>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</si>
  <si>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</si>
  <si>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</si>
  <si>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</si>
  <si>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</si>
  <si>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</si>
  <si>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</si>
  <si>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</si>
  <si>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</si>
  <si>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</si>
  <si>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</si>
  <si>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</si>
  <si>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</si>
  <si>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</si>
  <si>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</si>
  <si>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</si>
  <si>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</si>
  <si>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</si>
  <si>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</si>
  <si>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</si>
  <si>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</si>
  <si>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</si>
  <si>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</si>
  <si>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</si>
  <si>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</si>
  <si>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</si>
  <si>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</si>
  <si>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</si>
  <si>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</si>
  <si>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</si>
  <si>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</si>
  <si>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</si>
  <si>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</si>
  <si>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</si>
  <si>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</si>
  <si>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</si>
  <si>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</si>
  <si>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</si>
  <si>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</si>
  <si>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</si>
  <si>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</si>
  <si>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</si>
  <si>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</si>
  <si>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</si>
  <si>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</si>
  <si>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</si>
  <si>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</si>
  <si>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</si>
  <si>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</si>
  <si>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</si>
  <si>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</si>
  <si>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</si>
  <si>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</si>
  <si>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</si>
  <si>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</si>
  <si>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</si>
  <si>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</si>
  <si>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</si>
  <si>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</si>
  <si>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</si>
  <si>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</si>
  <si>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</si>
  <si>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</si>
  <si>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</si>
  <si>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</si>
  <si>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</si>
  <si>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</si>
  <si>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</si>
  <si>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</si>
  <si>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</si>
  <si>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</si>
  <si>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</si>
  <si>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</si>
  <si>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</si>
  <si>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</si>
  <si>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</si>
  <si>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</si>
  <si>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</si>
  <si>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</si>
  <si>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</si>
  <si>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</si>
  <si>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</si>
  <si>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</si>
  <si>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</si>
  <si>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</si>
  <si>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</si>
  <si>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</si>
  <si>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</si>
  <si>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</si>
  <si>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</si>
  <si>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</si>
  <si>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</si>
  <si>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</si>
  <si>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</si>
  <si>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</si>
  <si>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</si>
  <si>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</si>
  <si>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</si>
  <si>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</si>
  <si>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</si>
  <si>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</si>
  <si>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</si>
  <si>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</si>
  <si>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</si>
  <si>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</si>
  <si>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</si>
  <si>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</si>
  <si>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</si>
  <si>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</si>
  <si>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</si>
  <si>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</si>
  <si>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</si>
  <si>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</si>
  <si>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</si>
  <si>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</si>
  <si>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</si>
  <si>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</si>
  <si>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</si>
  <si>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</si>
  <si>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</si>
  <si>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</si>
  <si>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</si>
  <si>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</si>
  <si>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</si>
  <si>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</si>
  <si>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</si>
  <si>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</si>
  <si>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</si>
  <si>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</si>
  <si>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</si>
  <si>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</si>
  <si>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</si>
  <si>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</si>
  <si>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</si>
  <si>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</si>
  <si>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</si>
  <si>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</si>
  <si>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</si>
  <si>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</si>
  <si>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</si>
  <si>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</si>
  <si>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</si>
  <si>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</si>
  <si>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</si>
  <si>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</si>
  <si>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</si>
  <si>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</si>
  <si>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</si>
  <si>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</si>
  <si>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</si>
  <si>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</si>
  <si>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</si>
  <si>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</si>
  <si>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</si>
  <si>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</si>
  <si>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</si>
  <si>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</si>
  <si>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</si>
  <si>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</si>
  <si>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</si>
  <si>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</si>
  <si>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</si>
  <si>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</si>
  <si>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</si>
  <si>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</si>
  <si>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</si>
  <si>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</si>
  <si>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</si>
  <si>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</si>
  <si>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</si>
  <si>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</si>
  <si>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</si>
  <si>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</si>
  <si>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</si>
  <si>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</si>
  <si>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</si>
  <si>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</si>
  <si>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</si>
  <si>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</si>
  <si>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</si>
  <si>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</si>
  <si>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</si>
  <si>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</si>
  <si>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</si>
  <si>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</si>
  <si>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</si>
  <si>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</si>
  <si>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</si>
  <si>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</si>
  <si>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</si>
  <si>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</si>
  <si>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</si>
  <si>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</si>
  <si>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</si>
  <si>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</si>
  <si>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</si>
  <si>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</si>
  <si>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</si>
  <si>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</si>
  <si>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</si>
  <si>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</si>
  <si>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</si>
  <si>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</si>
  <si>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</si>
  <si>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</si>
  <si>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</si>
  <si>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</si>
  <si>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</si>
  <si>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</si>
  <si>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</si>
  <si>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</si>
  <si>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</si>
  <si>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</si>
  <si>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</si>
  <si>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</si>
  <si>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</si>
  <si>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</si>
  <si>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</si>
  <si>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</si>
  <si>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</si>
  <si>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</si>
  <si>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</si>
  <si>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</si>
  <si>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</si>
  <si>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</si>
  <si>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</si>
  <si>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</si>
  <si>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</si>
  <si>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</si>
  <si>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</si>
  <si>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</si>
  <si>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</si>
  <si>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</si>
  <si>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</si>
  <si>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</si>
  <si>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</si>
  <si>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</si>
  <si>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</si>
  <si>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</si>
  <si>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</si>
  <si>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</si>
  <si>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</si>
  <si>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</si>
  <si>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</si>
  <si>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</si>
  <si>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</si>
  <si>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</si>
  <si>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</si>
  <si>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</si>
  <si>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</si>
  <si>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</si>
  <si>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</si>
  <si>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</si>
  <si>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</si>
  <si>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</si>
  <si>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</si>
  <si>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</si>
  <si>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</si>
  <si>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</si>
  <si>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</si>
  <si>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</si>
  <si>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</si>
  <si>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</si>
  <si>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</si>
  <si>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</si>
  <si>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</si>
  <si>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</si>
  <si>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</si>
  <si>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</si>
  <si>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</si>
  <si>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</si>
  <si>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</si>
  <si>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</si>
  <si>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</si>
  <si>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</si>
  <si>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</si>
  <si>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</si>
  <si>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</si>
  <si>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</si>
  <si>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</si>
  <si>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</si>
  <si>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</si>
  <si>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</si>
  <si>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</si>
  <si>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</si>
  <si>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</si>
  <si>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</si>
  <si>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</si>
  <si>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</si>
  <si>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</si>
  <si>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</si>
  <si>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</si>
  <si>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</si>
  <si>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</si>
  <si>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</si>
  <si>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</si>
  <si>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</si>
  <si>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</si>
  <si>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</si>
  <si>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</si>
  <si>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</si>
  <si>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</si>
  <si>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</si>
  <si>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</si>
  <si>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</si>
  <si>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</si>
  <si>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</si>
  <si>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</si>
  <si>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</si>
  <si>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</si>
  <si>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</si>
  <si>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</si>
  <si>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</si>
  <si>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</si>
  <si>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</si>
  <si>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</si>
  <si>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</si>
  <si>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</si>
  <si>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</si>
  <si>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</si>
  <si>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</si>
  <si>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</si>
  <si>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</si>
  <si>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</si>
  <si>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</si>
  <si>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</si>
  <si>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</si>
  <si>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</si>
  <si>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</si>
  <si>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</si>
  <si>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</si>
  <si>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</si>
  <si>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</si>
  <si>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</si>
  <si>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</si>
  <si>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</si>
  <si>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</si>
  <si>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</si>
  <si>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</si>
  <si>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</si>
  <si>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</si>
  <si>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</si>
  <si>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</si>
  <si>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</si>
  <si>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</si>
  <si>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</si>
  <si>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</si>
  <si>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</si>
  <si>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</si>
  <si>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</si>
  <si>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</si>
  <si>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</si>
  <si>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</si>
  <si>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</si>
  <si>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</si>
  <si>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</si>
  <si>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</si>
  <si>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</si>
  <si>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</si>
  <si>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</si>
  <si>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</si>
  <si>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</si>
  <si>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</si>
  <si>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</si>
  <si>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</si>
  <si>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</si>
  <si>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</si>
  <si>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</si>
  <si>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</si>
  <si>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</si>
  <si>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</si>
  <si>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</si>
  <si>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</si>
  <si>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</si>
  <si>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</si>
  <si>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</si>
  <si>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</si>
  <si>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</si>
  <si>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</si>
  <si>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</si>
  <si>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</si>
  <si>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</si>
  <si>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</si>
  <si>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</si>
  <si>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</si>
  <si>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</si>
  <si>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</si>
  <si>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</si>
  <si>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</si>
  <si>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</si>
  <si>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</si>
  <si>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</si>
  <si>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</si>
  <si>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</si>
  <si>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</si>
  <si>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</si>
  <si>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</si>
  <si>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</si>
  <si>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</si>
  <si>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</si>
  <si>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</si>
  <si>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</si>
  <si>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</si>
  <si>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</si>
  <si>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</si>
  <si>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</si>
  <si>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</si>
  <si>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</si>
  <si>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</si>
  <si>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</si>
  <si>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</si>
  <si>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</si>
  <si>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</si>
  <si>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</si>
  <si>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</si>
  <si>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</si>
  <si>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</si>
  <si>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</si>
  <si>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</si>
  <si>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</si>
  <si>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</si>
  <si>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</si>
  <si>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</si>
  <si>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</si>
  <si>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</si>
  <si>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</si>
  <si>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</si>
  <si>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</si>
  <si>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</si>
  <si>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</si>
  <si>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</si>
  <si>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</si>
  <si>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</si>
  <si>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</si>
  <si>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</si>
  <si>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</si>
  <si>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</si>
  <si>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</si>
  <si>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</si>
  <si>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</si>
  <si>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</si>
  <si>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</si>
  <si>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</si>
  <si>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</si>
  <si>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</si>
  <si>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</si>
  <si>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</si>
  <si>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</si>
  <si>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</si>
  <si>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</si>
  <si>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</si>
  <si>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</si>
  <si>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</si>
  <si>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</si>
  <si>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</si>
  <si>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</si>
  <si>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</si>
  <si>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</si>
  <si>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</si>
  <si>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</si>
  <si>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</si>
  <si>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</si>
  <si>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</si>
  <si>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</si>
  <si>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</si>
  <si>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</si>
  <si>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</si>
  <si>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</si>
  <si>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</si>
  <si>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</si>
  <si>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</si>
  <si>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</si>
  <si>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</si>
  <si>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</si>
  <si>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</si>
  <si>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</si>
  <si>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</si>
  <si>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</si>
  <si>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</si>
  <si>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</si>
  <si>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</si>
  <si>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</si>
  <si>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</si>
  <si>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</si>
  <si>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</si>
  <si>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</si>
  <si>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</si>
  <si>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</si>
  <si>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</si>
  <si>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</si>
  <si>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</si>
  <si>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</si>
  <si>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</si>
  <si>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</si>
  <si>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</si>
  <si>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</si>
  <si>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</si>
  <si>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</si>
  <si>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</si>
  <si>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</si>
  <si>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</si>
  <si>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</si>
  <si>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</si>
  <si>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</si>
  <si>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</si>
  <si>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</si>
  <si>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</si>
  <si>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</si>
  <si>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</si>
  <si>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</si>
  <si>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</si>
  <si>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</si>
  <si>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</si>
  <si>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</si>
  <si>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</si>
  <si>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</si>
  <si>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</si>
  <si>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</si>
  <si>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</si>
  <si>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</si>
  <si>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</si>
  <si>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</si>
  <si>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</si>
  <si>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</si>
  <si>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</si>
  <si>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</si>
  <si>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</si>
  <si>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</si>
  <si>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</si>
  <si>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</si>
  <si>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</si>
  <si>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</si>
  <si>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</si>
  <si>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</si>
  <si>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</si>
  <si>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</si>
  <si>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</si>
  <si>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</si>
  <si>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</si>
  <si>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</si>
  <si>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</si>
  <si>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</si>
  <si>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</si>
  <si>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</si>
  <si>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</si>
  <si>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</si>
  <si>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</si>
  <si>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</si>
  <si>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</si>
  <si>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</si>
  <si>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</si>
  <si>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</si>
  <si>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</si>
  <si>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</si>
  <si>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</si>
  <si>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</si>
  <si>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</si>
  <si>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</si>
  <si>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</si>
  <si>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</si>
  <si>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</si>
  <si>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</si>
  <si>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</si>
  <si>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</si>
  <si>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</si>
  <si>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</si>
  <si>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</si>
  <si>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</si>
  <si>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</si>
  <si>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</si>
  <si>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</si>
  <si>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</si>
  <si>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</si>
  <si>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</si>
  <si>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</si>
  <si>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</si>
  <si>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</si>
  <si>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</si>
  <si>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</si>
  <si>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</si>
  <si>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</si>
  <si>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</si>
  <si>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</si>
  <si>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</si>
  <si>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</si>
  <si>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</si>
  <si>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</si>
  <si>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</si>
  <si>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</si>
  <si>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</si>
  <si>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</si>
  <si>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</si>
  <si>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</si>
  <si>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</si>
  <si>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</si>
  <si>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</si>
  <si>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</si>
  <si>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</si>
  <si>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</si>
  <si>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</si>
  <si>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</si>
  <si>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</si>
  <si>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</si>
  <si>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</si>
  <si>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</si>
  <si>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</si>
  <si>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</si>
  <si>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</si>
  <si>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</si>
  <si>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</si>
  <si>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</si>
  <si>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</si>
  <si>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</si>
  <si>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</si>
  <si>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</si>
  <si>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</si>
  <si>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</si>
  <si>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</si>
  <si>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</si>
  <si>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</si>
  <si>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</si>
  <si>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</si>
  <si>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</si>
  <si>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</si>
  <si>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</si>
  <si>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</si>
  <si>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</si>
  <si>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</si>
  <si>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</si>
  <si>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</si>
  <si>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</si>
  <si>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</si>
  <si>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</si>
  <si>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</si>
  <si>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</si>
  <si>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</si>
  <si>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</si>
  <si>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</si>
  <si>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</si>
  <si>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</si>
  <si>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</si>
  <si>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</si>
  <si>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</si>
  <si>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</si>
  <si>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</si>
  <si>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</si>
  <si>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</si>
  <si>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</si>
  <si>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</si>
  <si>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</si>
  <si>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</si>
  <si>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</si>
  <si>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</si>
  <si>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</si>
  <si>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</si>
  <si>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</si>
  <si>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</si>
  <si>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</si>
  <si>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</si>
  <si>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</si>
  <si>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</si>
  <si>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</si>
  <si>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</si>
  <si>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</si>
  <si>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</si>
  <si>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</si>
  <si>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</si>
  <si>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</si>
  <si>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</si>
  <si>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</si>
  <si>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</si>
  <si>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</si>
  <si>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</si>
  <si>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</si>
  <si>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</si>
  <si>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</si>
  <si>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</si>
  <si>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</si>
  <si>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</si>
  <si>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</si>
  <si>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</si>
  <si>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</si>
  <si>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</si>
  <si>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</si>
  <si>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</si>
  <si>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</si>
  <si>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</si>
  <si>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</si>
  <si>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</si>
  <si>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</si>
  <si>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</si>
  <si>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</si>
  <si>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</si>
  <si>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</si>
  <si>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</si>
  <si>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</si>
  <si>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</si>
  <si>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</si>
  <si>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</si>
  <si>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</si>
  <si>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</si>
  <si>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</si>
  <si>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</si>
  <si>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</si>
  <si>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</si>
  <si>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</si>
  <si>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</si>
  <si>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</si>
  <si>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</si>
  <si>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</si>
  <si>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</si>
  <si>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</si>
  <si>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</si>
  <si>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</si>
  <si>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</si>
  <si>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</si>
  <si>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</si>
  <si>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</si>
  <si>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</si>
  <si>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</si>
  <si>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</si>
  <si>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</si>
  <si>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</si>
  <si>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</si>
  <si>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</si>
  <si>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</si>
  <si>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</si>
  <si>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</si>
  <si>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</si>
  <si>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</si>
  <si>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</si>
  <si>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</si>
  <si>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</si>
  <si>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</si>
  <si>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</si>
  <si>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</si>
  <si>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</si>
  <si>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</si>
  <si>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</si>
  <si>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</si>
  <si>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</si>
  <si>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</si>
  <si>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</si>
  <si>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</si>
  <si>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</si>
  <si>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</si>
  <si>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</si>
  <si>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</si>
  <si>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</si>
  <si>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</si>
  <si>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</si>
  <si>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</si>
  <si>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</si>
  <si>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</si>
  <si>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</si>
  <si>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</si>
  <si>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</si>
  <si>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</si>
  <si>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</si>
  <si>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</si>
  <si>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</si>
  <si>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</si>
  <si>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</si>
  <si>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</si>
  <si>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</si>
  <si>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</si>
  <si>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</si>
  <si>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</si>
  <si>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</si>
  <si>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</si>
  <si>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</si>
  <si>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</si>
  <si>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</si>
  <si>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</si>
  <si>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</si>
  <si>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</si>
  <si>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</si>
  <si>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</si>
  <si>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</si>
  <si>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</si>
  <si>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</si>
  <si>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</si>
  <si>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</si>
  <si>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</si>
  <si>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</si>
  <si>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</si>
  <si>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</si>
  <si>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</si>
  <si>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</si>
  <si>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</si>
  <si>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</si>
  <si>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</si>
  <si>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</si>
  <si>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</si>
  <si>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</si>
  <si>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</si>
  <si>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</si>
  <si>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</si>
  <si>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</si>
  <si>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</si>
  <si>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</si>
  <si>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</si>
  <si>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</si>
  <si>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</si>
  <si>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</si>
  <si>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</si>
  <si>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</si>
  <si>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</si>
  <si>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</si>
  <si>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</si>
  <si>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</si>
  <si>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</si>
  <si>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</si>
  <si>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</si>
  <si>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</si>
  <si>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</si>
  <si>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</si>
  <si>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</si>
  <si>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</si>
  <si>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</si>
  <si>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</si>
  <si>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</si>
  <si>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</si>
  <si>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</si>
  <si>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</si>
  <si>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</si>
  <si>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</si>
  <si>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</si>
  <si>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</si>
  <si>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</si>
  <si>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</si>
  <si>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</si>
  <si>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</si>
  <si>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</si>
  <si>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</si>
  <si>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</si>
  <si>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</si>
  <si>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</si>
  <si>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</si>
  <si>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</si>
  <si>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</si>
  <si>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</si>
  <si>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</si>
  <si>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</si>
  <si>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</si>
  <si>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</si>
  <si>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</si>
  <si>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</si>
  <si>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</si>
  <si>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</si>
  <si>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</si>
  <si>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</si>
  <si>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</si>
  <si>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</si>
  <si>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</si>
  <si>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</si>
  <si>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</si>
  <si>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</si>
  <si>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</si>
  <si>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</si>
  <si>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</si>
  <si>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</si>
  <si>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</si>
  <si>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</si>
  <si>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</si>
  <si>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</si>
  <si>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</si>
  <si>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</si>
  <si>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</si>
  <si>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</si>
  <si>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</si>
  <si>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</si>
  <si>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</si>
  <si>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</si>
  <si>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</si>
  <si>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</si>
  <si>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</si>
  <si>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</si>
  <si>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</si>
  <si>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</si>
  <si>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</si>
  <si>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</si>
  <si>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</si>
  <si>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</si>
  <si>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</si>
  <si>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</si>
  <si>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</si>
  <si>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</si>
  <si>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</si>
  <si>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</si>
  <si>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</si>
  <si>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</si>
  <si>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</si>
  <si>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</si>
  <si>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</si>
  <si>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</si>
  <si>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</si>
  <si>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</si>
  <si>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</si>
  <si>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</si>
  <si>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</si>
  <si>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</si>
  <si>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</si>
  <si>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</si>
  <si>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</si>
  <si>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</si>
  <si>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</si>
  <si>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</si>
  <si>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</si>
  <si>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</si>
  <si>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</si>
  <si>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</si>
  <si>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</si>
  <si>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</si>
  <si>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</si>
  <si>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</si>
  <si>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</si>
  <si>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</si>
  <si>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</si>
  <si>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</si>
  <si>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</si>
  <si>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</si>
  <si>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</si>
  <si>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</si>
  <si>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</si>
  <si>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</si>
  <si>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</si>
  <si>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</si>
  <si>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</si>
  <si>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</si>
  <si>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</si>
  <si>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</si>
  <si>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</si>
  <si>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</si>
  <si>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</si>
  <si>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</si>
  <si>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</si>
  <si>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</si>
  <si>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</si>
  <si>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</si>
  <si>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</si>
  <si>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</si>
  <si>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</si>
  <si>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</si>
  <si>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</si>
  <si>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</si>
  <si>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</si>
  <si>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</si>
  <si>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</si>
  <si>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</si>
  <si>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</si>
  <si>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</si>
  <si>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</si>
  <si>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</si>
  <si>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</si>
  <si>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</si>
  <si>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</si>
  <si>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</si>
  <si>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</si>
  <si>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</si>
  <si>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</si>
  <si>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</si>
  <si>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</si>
  <si>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</si>
  <si>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</si>
  <si>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</si>
  <si>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</si>
  <si>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</si>
  <si>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</si>
  <si>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</si>
  <si>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</si>
  <si>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</si>
  <si>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</si>
  <si>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</si>
  <si>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</si>
  <si>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</si>
  <si>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</si>
  <si>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</si>
  <si>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</si>
  <si>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</si>
  <si>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</si>
  <si>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</si>
  <si>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</si>
  <si>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</si>
  <si>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</si>
  <si>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</si>
  <si>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</si>
  <si>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</si>
  <si>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</si>
  <si>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</si>
  <si>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</si>
  <si>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</si>
  <si>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</si>
  <si>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</si>
  <si>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</si>
  <si>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</si>
  <si>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</si>
  <si>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</si>
  <si>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</si>
  <si>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</si>
  <si>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</si>
  <si>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</si>
  <si>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</si>
  <si>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</si>
  <si>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</si>
  <si>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</si>
  <si>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</si>
  <si>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</si>
  <si>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</si>
  <si>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</si>
  <si>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</si>
  <si>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</si>
  <si>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</si>
  <si>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</si>
  <si>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</si>
  <si>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</si>
  <si>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</si>
  <si>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</si>
  <si>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</si>
  <si>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</si>
  <si>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</si>
  <si>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</si>
  <si>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</si>
  <si>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</si>
  <si>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</si>
  <si>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</si>
  <si>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</si>
  <si>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</si>
  <si>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</si>
  <si>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</si>
  <si>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</si>
  <si>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</si>
  <si>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</si>
  <si>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</si>
  <si>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</si>
  <si>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</si>
  <si>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</si>
  <si>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</si>
  <si>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</si>
  <si>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</si>
  <si>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</si>
  <si>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</si>
  <si>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</si>
  <si>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</si>
  <si>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</si>
  <si>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</si>
  <si>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</si>
  <si>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</si>
  <si>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</si>
  <si>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</si>
  <si>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</si>
  <si>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</si>
  <si>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</si>
  <si>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</si>
  <si>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</si>
  <si>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</si>
  <si>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</si>
  <si>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</si>
  <si>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</si>
  <si>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</si>
  <si>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</si>
  <si>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</si>
  <si>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</si>
  <si>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</si>
  <si>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</si>
  <si>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</si>
  <si>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</si>
  <si>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</si>
  <si>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</si>
  <si>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</si>
  <si>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</si>
  <si>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</si>
  <si>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</si>
  <si>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</si>
  <si>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</si>
  <si>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</si>
  <si>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</si>
  <si>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</si>
  <si>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</si>
  <si>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</si>
  <si>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</si>
  <si>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</si>
  <si>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</si>
  <si>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</si>
  <si>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</si>
  <si>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</si>
  <si>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</si>
  <si>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</si>
  <si>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</si>
  <si>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</si>
  <si>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</si>
  <si>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</si>
  <si>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</si>
  <si>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</si>
  <si>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</si>
  <si>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</si>
  <si>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</si>
  <si>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</si>
  <si>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</si>
  <si>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</si>
  <si>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</si>
  <si>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</si>
  <si>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</si>
  <si>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</si>
  <si>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</si>
  <si>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</si>
  <si>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</si>
  <si>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</si>
  <si>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</si>
  <si>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</si>
  <si>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</si>
  <si>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</si>
  <si>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</si>
  <si>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</si>
  <si>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</si>
  <si>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</si>
  <si>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</si>
  <si>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</si>
  <si>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</si>
  <si>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</si>
  <si>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</si>
  <si>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</si>
  <si>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</si>
  <si>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</si>
  <si>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</si>
  <si>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</si>
  <si>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</si>
  <si>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</si>
  <si>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</si>
  <si>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</si>
  <si>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</si>
  <si>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</si>
  <si>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</si>
  <si>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</si>
  <si>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</si>
  <si>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</si>
  <si>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</si>
  <si>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</si>
  <si>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</si>
  <si>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</si>
  <si>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</si>
  <si>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</si>
  <si>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</si>
  <si>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</si>
  <si>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</si>
  <si>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</si>
  <si>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</si>
  <si>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</si>
  <si>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</si>
  <si>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</si>
  <si>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</si>
  <si>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</si>
  <si>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</si>
  <si>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</si>
  <si>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</si>
  <si>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</si>
  <si>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</si>
  <si>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</si>
  <si>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</si>
  <si>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</si>
  <si>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</si>
  <si>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</si>
  <si>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</si>
  <si>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</si>
  <si>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</si>
  <si>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</si>
  <si>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</si>
  <si>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</si>
  <si>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</si>
  <si>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</si>
  <si>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</si>
  <si>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</si>
  <si>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</si>
  <si>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</si>
  <si>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</si>
  <si>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</si>
  <si>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</si>
  <si>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</si>
  <si>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</si>
  <si>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</si>
  <si>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</si>
  <si>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</si>
  <si>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</si>
  <si>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</si>
  <si>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</si>
  <si>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</si>
  <si>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</si>
  <si>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</si>
  <si>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</si>
  <si>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</si>
  <si>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</si>
  <si>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</si>
  <si>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</si>
  <si>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</si>
  <si>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</si>
  <si>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</si>
  <si>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</si>
  <si>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</si>
  <si>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</si>
  <si>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</si>
  <si>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</si>
  <si>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</si>
  <si>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</si>
  <si>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</si>
  <si>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</si>
  <si>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</si>
  <si>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</si>
  <si>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</si>
  <si>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</si>
  <si>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</si>
  <si>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</si>
  <si>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</si>
  <si>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</si>
  <si>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</si>
  <si>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</si>
  <si>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</si>
  <si>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</si>
  <si>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</si>
  <si>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</si>
  <si>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</si>
  <si>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</si>
  <si>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</si>
  <si>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</si>
  <si>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</si>
  <si>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</si>
  <si>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</si>
  <si>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</si>
  <si>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</si>
  <si>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</si>
  <si>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</si>
  <si>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</si>
  <si>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</si>
  <si>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</si>
  <si>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</si>
  <si>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</si>
  <si>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</si>
  <si>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</si>
  <si>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</si>
  <si>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</si>
  <si>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</si>
  <si>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</si>
  <si>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</si>
  <si>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</si>
  <si>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</si>
  <si>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</si>
  <si>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</si>
  <si>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</si>
  <si>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</si>
  <si>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</si>
  <si>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</si>
  <si>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</si>
  <si>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</si>
  <si>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</si>
  <si>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</si>
  <si>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</si>
  <si>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</si>
  <si>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</si>
  <si>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</si>
  <si>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</si>
  <si>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</si>
  <si>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</si>
  <si>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</si>
  <si>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</si>
  <si>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</si>
  <si>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</si>
  <si>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</si>
  <si>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</si>
  <si>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</si>
  <si>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</si>
  <si>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</si>
  <si>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</si>
  <si>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</si>
  <si>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</si>
  <si>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</si>
  <si>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</si>
  <si>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</si>
  <si>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</si>
  <si>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</si>
  <si>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</si>
  <si>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</si>
  <si>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</si>
  <si>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</si>
  <si>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</si>
  <si>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</si>
  <si>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</si>
  <si>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</si>
  <si>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</si>
  <si>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</si>
  <si>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</si>
  <si>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</si>
  <si>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</si>
  <si>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</si>
  <si>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</si>
  <si>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</si>
  <si>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</si>
  <si>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</si>
  <si>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</si>
  <si>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</si>
  <si>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</si>
  <si>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</si>
  <si>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</si>
  <si>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</si>
  <si>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</si>
  <si>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</si>
  <si>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</si>
  <si>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</si>
  <si>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</si>
  <si>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</si>
  <si>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</si>
  <si>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</si>
  <si>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</si>
  <si>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</si>
  <si>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</si>
  <si>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</si>
  <si>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</si>
  <si>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</si>
  <si>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</si>
  <si>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</si>
  <si>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</si>
  <si>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</si>
  <si>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</si>
  <si>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</si>
  <si>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</si>
  <si>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</si>
  <si>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</si>
  <si>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</si>
  <si>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</si>
  <si>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</si>
  <si>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</si>
  <si>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</si>
  <si>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</si>
  <si>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</si>
  <si>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</si>
  <si>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</si>
  <si>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</si>
  <si>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</si>
  <si>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</si>
  <si>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</si>
  <si>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</si>
  <si>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</si>
  <si>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</si>
  <si>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</si>
  <si>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</si>
  <si>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</si>
  <si>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</si>
  <si>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</si>
  <si>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</si>
  <si>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</si>
  <si>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</si>
  <si>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</si>
  <si>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</si>
  <si>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</si>
  <si>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</si>
  <si>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</si>
  <si>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</si>
  <si>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</si>
  <si>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</si>
  <si>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</si>
  <si>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</si>
  <si>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</si>
  <si>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</si>
  <si>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</si>
  <si>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</si>
  <si>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</si>
  <si>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</si>
  <si>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</si>
  <si>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</si>
  <si>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</si>
  <si>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</si>
  <si>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</si>
  <si>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</si>
  <si>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</si>
  <si>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</si>
  <si>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</si>
  <si>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</si>
  <si>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</si>
  <si>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</si>
  <si>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</si>
  <si>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</si>
  <si>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</si>
  <si>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</si>
  <si>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</si>
  <si>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</si>
  <si>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</si>
  <si>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</si>
  <si>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</si>
  <si>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</si>
  <si>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</si>
  <si>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</si>
  <si>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</si>
  <si>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</si>
  <si>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</si>
  <si>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</si>
  <si>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</si>
  <si>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</si>
  <si>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</si>
  <si>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</si>
  <si>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</si>
  <si>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</si>
  <si>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</si>
  <si>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</si>
  <si>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</si>
  <si>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</si>
  <si>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</si>
  <si>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</si>
  <si>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</si>
  <si>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</si>
  <si>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</si>
  <si>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</si>
  <si>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</si>
  <si>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</si>
  <si>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</si>
  <si>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</si>
  <si>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</si>
  <si>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</si>
  <si>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</si>
  <si>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</si>
  <si>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</si>
  <si>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</si>
  <si>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</si>
  <si>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</si>
  <si>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</si>
  <si>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</si>
  <si>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</si>
  <si>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</si>
  <si>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</si>
  <si>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</si>
  <si>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</si>
  <si>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</si>
  <si>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</si>
  <si>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</si>
  <si>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</si>
  <si>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</si>
  <si>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</si>
  <si>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</si>
  <si>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</si>
  <si>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</si>
  <si>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</si>
  <si>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</si>
  <si>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</si>
  <si>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</si>
  <si>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</si>
  <si>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</si>
  <si>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</si>
  <si>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</si>
  <si>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</si>
  <si>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</si>
  <si>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</si>
  <si>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</si>
  <si>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</si>
  <si>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</si>
  <si>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</si>
  <si>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</si>
  <si>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</si>
  <si>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</si>
  <si>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</si>
  <si>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</si>
  <si>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</si>
  <si>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</si>
  <si>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</si>
  <si>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</si>
  <si>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</si>
  <si>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</si>
  <si>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</si>
  <si>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</si>
  <si>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</si>
  <si>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</si>
  <si>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</si>
  <si>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</si>
  <si>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</si>
  <si>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</si>
  <si>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</si>
  <si>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</si>
  <si>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</si>
  <si>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</si>
  <si>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</si>
  <si>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</si>
  <si>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</si>
  <si>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</si>
  <si>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</si>
  <si>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</si>
  <si>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</si>
  <si>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</si>
  <si>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</si>
  <si>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</si>
  <si>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</si>
  <si>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</si>
  <si>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</si>
  <si>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</si>
  <si>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</si>
  <si>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</si>
  <si>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</si>
  <si>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</si>
  <si>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</si>
  <si>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</si>
  <si>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</si>
  <si>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</si>
  <si>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</si>
  <si>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</si>
  <si>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</si>
  <si>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</si>
  <si>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</si>
  <si>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</si>
  <si>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</si>
  <si>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</si>
  <si>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</si>
  <si>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</si>
  <si>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</si>
  <si>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</si>
  <si>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</si>
  <si>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</si>
  <si>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</si>
  <si>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</si>
  <si>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</si>
  <si>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</si>
  <si>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</si>
  <si>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</si>
  <si>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</si>
  <si>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</si>
  <si>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</si>
  <si>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</si>
  <si>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</si>
  <si>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</si>
  <si>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</si>
  <si>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</si>
  <si>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</si>
  <si>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</si>
  <si>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</si>
  <si>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</si>
  <si>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</si>
  <si>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</si>
  <si>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</si>
  <si>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</si>
  <si>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</si>
  <si>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</si>
  <si>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</si>
  <si>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</si>
  <si>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</si>
  <si>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</si>
  <si>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</si>
  <si>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</si>
  <si>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</si>
  <si>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</si>
  <si>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</si>
  <si>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</si>
  <si>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</si>
  <si>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</si>
  <si>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</si>
  <si>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</si>
  <si>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</si>
  <si>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</si>
  <si>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</si>
  <si>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</si>
  <si>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</si>
  <si>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</si>
  <si>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</si>
  <si>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</si>
  <si>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</si>
  <si>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</si>
  <si>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</si>
  <si>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</si>
  <si>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</si>
  <si>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</si>
  <si>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</si>
  <si>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</si>
  <si>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</si>
  <si>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</si>
  <si>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</si>
  <si>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</si>
  <si>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</si>
  <si>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</si>
  <si>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</si>
  <si>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</si>
  <si>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</si>
  <si>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</si>
  <si>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</si>
  <si>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</si>
  <si>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</si>
  <si>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</si>
  <si>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</si>
  <si>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</si>
  <si>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</si>
  <si>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</si>
  <si>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</si>
  <si>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</si>
  <si>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</si>
  <si>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</si>
  <si>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</si>
  <si>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</si>
  <si>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</si>
  <si>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</si>
  <si>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</si>
  <si>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</si>
  <si>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</si>
  <si>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</si>
  <si>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</si>
  <si>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</si>
  <si>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</si>
  <si>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</si>
  <si>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</si>
  <si>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</si>
  <si>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</si>
  <si>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</si>
  <si>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</si>
  <si>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</si>
  <si>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</si>
  <si>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</si>
  <si>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</si>
  <si>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</si>
  <si>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</si>
  <si>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</si>
  <si>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</si>
  <si>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</si>
  <si>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</si>
  <si>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</si>
  <si>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</si>
  <si>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</si>
  <si>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</si>
  <si>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</si>
  <si>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</si>
  <si>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</si>
  <si>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</si>
  <si>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</si>
  <si>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</si>
  <si>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</si>
  <si>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</si>
  <si>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</si>
  <si>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</si>
  <si>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</si>
  <si>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</si>
  <si>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</si>
  <si>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</si>
  <si>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</si>
  <si>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</si>
  <si>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</si>
  <si>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</si>
  <si>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</si>
  <si>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</si>
  <si>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</si>
  <si>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</si>
  <si>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</si>
  <si>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</si>
  <si>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</si>
  <si>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</si>
  <si>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</si>
  <si>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</si>
  <si>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</si>
  <si>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</si>
  <si>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</si>
  <si>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</si>
  <si>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</si>
  <si>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</si>
  <si>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</si>
  <si>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</si>
  <si>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</si>
  <si>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</si>
  <si>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</si>
  <si>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</si>
  <si>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</si>
  <si>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</si>
  <si>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</si>
  <si>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</si>
  <si>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</si>
  <si>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</si>
  <si>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</si>
  <si>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</si>
  <si>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</si>
  <si>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</si>
  <si>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</si>
  <si>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</si>
  <si>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</si>
  <si>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</si>
  <si>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</si>
  <si>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</si>
  <si>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</si>
  <si>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</si>
  <si>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</si>
  <si>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</si>
  <si>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</si>
  <si>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</si>
  <si>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</si>
  <si>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</si>
  <si>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</si>
  <si>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</si>
  <si>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</si>
  <si>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</si>
  <si>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</si>
  <si>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</si>
  <si>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</si>
  <si>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</si>
  <si>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</si>
  <si>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</si>
  <si>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</si>
  <si>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</si>
  <si>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</si>
  <si>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</si>
  <si>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</si>
  <si>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</si>
  <si>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</si>
  <si>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</si>
  <si>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</si>
  <si>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</si>
  <si>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</si>
  <si>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</si>
  <si>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</si>
  <si>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</si>
  <si>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</si>
  <si>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</si>
  <si>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</si>
  <si>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</si>
  <si>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</si>
  <si>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</si>
  <si>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</si>
  <si>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</si>
  <si>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</si>
  <si>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</si>
  <si>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</si>
  <si>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</si>
  <si>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</si>
  <si>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</si>
  <si>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</si>
  <si>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</si>
  <si>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</si>
  <si>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</si>
  <si>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</si>
  <si>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</si>
  <si>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</si>
  <si>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</si>
  <si>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</si>
  <si>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</si>
  <si>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</si>
  <si>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</si>
  <si>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</si>
  <si>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</si>
  <si>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</si>
  <si>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</si>
  <si>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</si>
  <si>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</si>
  <si>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</si>
  <si>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</si>
  <si>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</si>
  <si>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</si>
  <si>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</si>
  <si>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</si>
  <si>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</si>
  <si>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</si>
  <si>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</si>
  <si>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</si>
  <si>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</si>
  <si>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</si>
  <si>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</si>
  <si>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</si>
  <si>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</si>
  <si>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</si>
  <si>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</si>
  <si>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</si>
  <si>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</si>
  <si>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</si>
  <si>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</si>
  <si>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</si>
  <si>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</si>
  <si>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</si>
  <si>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</si>
  <si>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</si>
  <si>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</si>
  <si>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</si>
  <si>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</si>
  <si>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</si>
  <si>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</si>
  <si>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</si>
  <si>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</si>
  <si>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</si>
  <si>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</si>
  <si>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</si>
  <si>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</si>
  <si>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</si>
  <si>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</si>
  <si>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</si>
  <si>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</si>
  <si>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</si>
  <si>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</si>
  <si>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</si>
  <si>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</si>
  <si>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</si>
  <si>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</si>
  <si>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</si>
  <si>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</si>
  <si>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</si>
  <si>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</si>
  <si>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</si>
  <si>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</si>
  <si>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</si>
  <si>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</si>
  <si>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</si>
  <si>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</si>
  <si>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</si>
  <si>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</si>
  <si>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</si>
  <si>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</si>
  <si>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</si>
  <si>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</si>
  <si>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</si>
  <si>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</si>
  <si>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</si>
  <si>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</si>
  <si>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</si>
  <si>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</si>
  <si>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</si>
  <si>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</si>
  <si>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</si>
  <si>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</si>
  <si>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</si>
  <si>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</si>
  <si>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</si>
  <si>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</si>
  <si>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</si>
  <si>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</si>
  <si>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</si>
  <si>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</si>
  <si>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</si>
  <si>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</si>
  <si>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</si>
  <si>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</si>
  <si>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</si>
  <si>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</si>
  <si>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</si>
  <si>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</si>
  <si>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</si>
  <si>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</si>
  <si>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</si>
  <si>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</si>
  <si>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</si>
  <si>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</si>
  <si>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</si>
  <si>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</si>
  <si>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</si>
  <si>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</si>
  <si>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</si>
  <si>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</si>
  <si>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</si>
  <si>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</si>
  <si>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</si>
  <si>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</si>
  <si>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</si>
  <si>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</si>
  <si>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</si>
  <si>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</si>
  <si>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</si>
  <si>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</si>
  <si>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</si>
  <si>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</si>
  <si>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</si>
  <si>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</si>
  <si>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</si>
  <si>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</si>
  <si>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</si>
  <si>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</si>
  <si>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</si>
  <si>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</si>
  <si>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</si>
  <si>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</si>
  <si>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</si>
  <si>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</si>
  <si>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</si>
  <si>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</si>
  <si>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</si>
  <si>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</si>
  <si>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</si>
  <si>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</si>
  <si>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</si>
  <si>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</si>
  <si>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</si>
  <si>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</si>
  <si>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</si>
  <si>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</si>
  <si>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</si>
  <si>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</si>
  <si>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</si>
  <si>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</si>
  <si>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</si>
  <si>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</si>
  <si>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</si>
  <si>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</si>
  <si>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</si>
  <si>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</si>
  <si>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</si>
  <si>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</si>
  <si>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</si>
  <si>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</si>
  <si>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</si>
  <si>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</si>
  <si>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</si>
  <si>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</si>
  <si>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</si>
  <si>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</si>
  <si>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</si>
  <si>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</si>
  <si>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</si>
  <si>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</si>
  <si>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</si>
  <si>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</si>
  <si>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</si>
  <si>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</si>
  <si>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</si>
  <si>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</si>
  <si>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</si>
  <si>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</si>
  <si>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</si>
  <si>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</si>
  <si>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</si>
  <si>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</si>
  <si>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</si>
  <si>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</si>
  <si>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</si>
  <si>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</si>
  <si>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</si>
  <si>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</si>
  <si>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</si>
  <si>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</si>
  <si>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</si>
  <si>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</si>
  <si>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</si>
  <si>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</si>
  <si>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</si>
  <si>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</si>
  <si>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</si>
  <si>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</si>
  <si>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</si>
  <si>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</si>
  <si>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</si>
  <si>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</si>
  <si>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</si>
  <si>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</si>
  <si>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</si>
  <si>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</si>
  <si>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</si>
  <si>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</si>
  <si>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</si>
  <si>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</si>
  <si>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</si>
  <si>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</si>
  <si>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</si>
  <si>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</si>
  <si>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</si>
  <si>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</si>
  <si>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</si>
  <si>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</si>
  <si>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</si>
  <si>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</si>
  <si>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</si>
  <si>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</si>
  <si>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</si>
  <si>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</si>
  <si>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</si>
  <si>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</si>
  <si>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</si>
  <si>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</si>
  <si>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</si>
  <si>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</si>
  <si>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</si>
  <si>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</si>
  <si>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</si>
  <si>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</si>
  <si>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</si>
  <si>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</si>
  <si>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</si>
  <si>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</si>
  <si>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</si>
  <si>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</si>
  <si>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</si>
  <si>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</si>
  <si>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</si>
  <si>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</si>
  <si>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</si>
  <si>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</si>
  <si>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</si>
  <si>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</si>
  <si>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</si>
  <si>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</si>
  <si>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</si>
  <si>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</si>
  <si>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</si>
  <si>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</si>
  <si>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</si>
  <si>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</si>
  <si>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</si>
  <si>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</si>
  <si>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</si>
  <si>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</si>
  <si>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</si>
  <si>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</si>
  <si>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</si>
  <si>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</si>
  <si>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</si>
  <si>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</si>
  <si>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</si>
  <si>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</si>
  <si>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</si>
  <si>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</si>
  <si>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</si>
  <si>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</si>
  <si>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 xml:space="preserve"> no pcm </t>
  </si>
  <si>
    <t>180 min</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</si>
  <si>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</si>
  <si>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</si>
  <si>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</si>
  <si>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</si>
  <si>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</si>
  <si>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</si>
  <si>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</si>
  <si>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</si>
  <si>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</si>
  <si>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</si>
  <si>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</si>
  <si>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</si>
  <si>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</si>
  <si>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</si>
  <si>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</si>
  <si>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</si>
  <si>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</si>
  <si>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</si>
  <si>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</si>
  <si>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</si>
  <si>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need 40 min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</si>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</sst>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315.73530335647956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45978.683729282406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45978.683729282406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45978.683729282406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45978.683729282406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45978.683729282406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45978.683729282406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45978.683729282406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45978.683729282406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45978.683729282406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45978.683729282406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45978.683729282406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45978.683729282406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45978.683729282406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45978.683729282406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45978.683729282406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45978.683729282406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45978.683729282406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45978.683729282406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45978.683729282406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45978.683729282406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45978.683729282406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45978.683729282406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45978.683729282406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45978.683729282406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45978.683729282406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45978.683729282406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45978.683729282406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45978.683729282406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45978.683729282406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45978.683729282406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45978.683729282406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45978.683729282406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45978.683729282406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45978.683729282406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45978.683729282406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45978.683729282406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45978.683729282406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45978.683729282406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45978.683729282406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45978.683729282406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45978.683729282406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45978.683729282406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45978.683729282406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45978.683729282406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45978.683729282406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45978.683729282406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45978.683729282406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45978.683729282406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45978.683729282406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45978.683729282406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45978.683729282406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45978.683729282406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45978.683729282406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45978.683729282406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45978.683729282406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45978.683729282406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45978.683729282406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45978.683729282406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45978.683729282406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45978.683729282406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45978.683729282406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45978.683729282406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45978.683729282406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45978.683729282406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45978.683729282406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45978.683729282406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45978.683729282406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45978.683729282406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45978.683729282406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45978.683729282406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153.68389131944423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2.2473866898144479</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6.069687499984866E-2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27837</v>
      </c>
      <c r="E6" s="102" t="s">
        <v>39021</v>
      </c>
      <c r="F6" s="103"/>
      <c r="G6" s="104">
        <f ca="1">IFERROR(NOW()-F6,"-")</f>
        <v>45978.683729282406</v>
      </c>
      <c r="H6" s="103">
        <v>45978.678553240738</v>
      </c>
      <c r="I6" s="18" t="str">
        <f>IFERROR(VLOOKUP(D6,DB!A:F,6,0),"")</f>
        <v>SCECO</v>
      </c>
      <c r="J6" s="18" t="str">
        <f>IFERROR(VLOOKUP(D6,DB!A:G,7,0),"")</f>
        <v>No BB Shifted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45978.683729282406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45978.683729282406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45978.683729282406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45978.683729282406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45978.683729282406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45978.683729282406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45978.683729282406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45978.683729282406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45978.683729282406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45978.683729282406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45978.683729282406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45978.683729282406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45978.683729282406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45978.683729282406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45978.683729282406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45978.683729282406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45978.683729282406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45978.683729282406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45978.683729282406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45978.683729282406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45978.683729282406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45978.683729282406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45978.683729282406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45978.683729282406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45978.683729282406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45978.683729282406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45978.683729282406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45978.683729282406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45978.683729282406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45978.683729282406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45978.683729282406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45978.683729282406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45978.683729282406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45978.683729282406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45978.683729282406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45978.683729282406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45978.683729282406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45978.683729282406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45978.683729282406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45978.683729282406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45978.683729282406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45978.683729282406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45978.683729282406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45978.683729282406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45978.683729282406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45978.683729282406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45978.683729282406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45978.683729282406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45978.683729282406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45978.683729282406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45978.683729282406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45978.683729282406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45978.683729282406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45978.683729282406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45978.683729282406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45978.683729282406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45978.683729282406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45978.683729282406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45978.683729282406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45978.683729282406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45978.683729282406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45978.683729282406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45978.683729282406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45978.683729282406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45978.683729282406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45978.683729282406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45978.683729282406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45978.683729282406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45978.683729282406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45978.683729282406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45978.683729282406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45978.683729282406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45978.683729282406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45978.683729282406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45978.683729282406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45978.683729282406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45978.683729282406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45978.683729282406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45978.683729282406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45978.683729282406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45978.683729282406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45978.683729282406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45978.683729282406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45978.683729282406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45978.683729282406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45978.683729282406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45978.683729282406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45978.683729282406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45978.683729282406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45978.683729282406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45978.683729282406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45978.683729282406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45978.683729282406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45978.683729282406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45978.683729282406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45978.683729282406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45978.683729282406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45978.683729282406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45978.683729282406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45978.683729282406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45978.683729282406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45978.683729282406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45978.683729282406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45978.683729282406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45978.683729282406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45978.683729282406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45978.683729282406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45978.683729282406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45978.683729282406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45978.683729282406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45978.683729282406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45978.683729282406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45978.683729282406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45978.683729282406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45978.683729282406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45978.683729282406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45978.683729282406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45978.683729282406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45978.683729282406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45978.683729282406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45978.683729282406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45978.683729282406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45978.683729282406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45978.683729282406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45978.683729282406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45978.683729282406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45978.683729282406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45978.683729282406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45978.683729282406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45978.683729282406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45978.683729282406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45978.683729282406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45978.683729282406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45978.683729282406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45978.683729282406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45978.683729282406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45978.683729282406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45978.683729282406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45978.683729282406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45978.683729282406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45978.683729282406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45978.683729282406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45978.683729282406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45978.683729282406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45978.683729282406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45978.683729282406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45978.683729282406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45978.683729282406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45978.683729282406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45978.683729282406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45978.683729282406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45978.683729282406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45978.683729282406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45978.683729282406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45978.683729282406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45978.683729282406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45978.683729282406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45978.683729282406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45978.683729282406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45978.683729282406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45978.683729282406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45978.683729282406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45978.683729282406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45978.683729282406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45978.683729282406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45978.683729282406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45978.683729282406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45978.683729282406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45978.683729282406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45978.683729282406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45978.683729282406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45978.683729282406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45978.683729282406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45978.683729282406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45978.683729282406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45978.683729282406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45978.683729282406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45978.683729282406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45978.683729282406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45978.683729282406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45978.683729282406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45978.683729282406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45978.683729282406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45978.683729282406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45978.683729282406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45978.683729282406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45978.683729282406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45978.683729282406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45978.683729282406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45978.683729282406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45978.683729282406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45978.683729282406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45978.683729282406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45978.683729282406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45978.683729282406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45978.683729282406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45978.683729282406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45978.683729282406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45978.683729282406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45978.683729282406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45978.683729282406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45978.683729282406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39112</v>
      </c>
      <c r="B2" s="61" t="str">
        <f>IFERROR(VLOOKUP(D2,DB!A:K,11,0),"")</f>
        <v>R3</v>
      </c>
      <c r="C2" s="18">
        <v>1</v>
      </c>
      <c r="D2" s="18" t="s">
        <v>24335</v>
      </c>
      <c r="E2" s="18"/>
      <c r="F2" s="20"/>
      <c r="G2" s="21">
        <f t="shared" ref="G2:G13" ca="1" si="0">IFERROR(NOW()-F2,"-")</f>
        <v>45978.683729282406</v>
      </c>
      <c r="H2" s="22">
        <v>45978.633125</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1</v>
      </c>
      <c r="D3" s="61" t="s">
        <v>25701</v>
      </c>
      <c r="E3" s="18" t="s">
        <v>39021</v>
      </c>
      <c r="F3" s="20">
        <v>45978.655509259261</v>
      </c>
      <c r="G3" s="21">
        <f t="shared" ca="1" si="0"/>
        <v>2.8220023144967854E-2</v>
      </c>
      <c r="H3" s="22">
        <v>45978.655509259261</v>
      </c>
      <c r="I3" s="19" t="str">
        <f>IFERROR(VLOOKUP(D3,DB!A:F,6,0),"")</f>
        <v>SCECO</v>
      </c>
      <c r="J3" s="18" t="str">
        <f>IFERROR(VLOOKUP(D3,DB!A:G,7,0),"")</f>
        <v>Dead</v>
      </c>
      <c r="K3" s="45" t="s">
        <v>39113</v>
      </c>
      <c r="L3" s="23" t="str">
        <f>IFERROR(VLOOKUP(D3,DB!A:I,9,0),"")</f>
        <v>Latis</v>
      </c>
    </row>
    <row r="4" spans="1:13" ht="15" customHeight="1">
      <c r="A4" s="19"/>
      <c r="B4" s="61" t="str">
        <f>IFERROR(VLOOKUP(D4,DB!A:K,11,0),"")</f>
        <v/>
      </c>
      <c r="C4" s="18"/>
      <c r="D4" s="61"/>
      <c r="E4" s="18"/>
      <c r="F4" s="20"/>
      <c r="G4" s="21">
        <f t="shared" ca="1" si="0"/>
        <v>45978.683729282406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45978.683729282406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45978.683729282406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45978.683729282406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45978.683729282406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45978.683729282406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45978.683729282406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45978.683729282406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45978.683729282406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45978.683729282406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45978.683729282406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45978.683729282406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45978.683729282406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45978.683729282406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45978.683729282406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45978.683729282406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45978.683729282406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45978.683729282406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45978.683729282406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45978.683729282406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45978.683729282406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45978.683729282406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45978.683729282406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45978.683729282406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45978.683729282406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45978.683729282406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45978.683729282406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45978.683729282406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45978.683729282406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45978.683729282406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45978.683729282406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45978.683729282406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45978.683729282406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45978.683729282406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45978.683729282406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45978.683729282406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45978.683729282406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45978.683729282406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45978.683729282406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45978.683729282406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45978.683729282406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45978.683729282406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45978.683729282406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45978.683729282406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45978.683729282406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45978.683729282406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45978.683729282406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45978.683729282406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45978.683729282406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45978.683729282406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45978.683729282406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45978.683729282406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45978.683729282406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45978.683729282406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45978.683729282406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45978.683729282406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45978.683729282406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45978.683729282406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45978.683729282406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45978.683729282406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45978.683729282406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45978.683729282406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45978.683729282406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45978.683729282406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45978.683729282406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45978.683729282406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45978.683729282406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45978.683729282406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45978.683729282406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45978.683729282406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45978.683729282406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45978.683729282406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45978.683729282406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45978.683729282406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45978.683729282406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45978.683729282406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45978.683729282406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45978.683729282406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45978.683729282406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45978.683729282406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45978.683729282406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45978.683729282406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45978.683729282406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45978.683729282406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45978.683729282406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45978.683729282406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45978.683729282406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45978.683729282406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45978.683729282406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45978.683729282406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45978.683729282406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45978.683729282406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45978.683729282406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45978.683729282406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45978.683729282406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45978.683729282406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45978.683729282406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45978.683729282406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45978.683729282406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45978.683729282406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45978.683729282406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45978.683729282406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45978.683729282406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45978.683729282406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45978.683729282406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45978.683729282406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45978.683729282406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45978.683729282406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45978.683729282406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45978.683729282406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45978.683729282406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45978.683729282406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45978.683729282406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45978.683729282406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45978.683729282406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45978.683729282406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45978.683729282406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45978.683729282406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45978.683729282406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45978.683729282406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45978.683729282406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45978.683729282406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45978.683729282406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45978.683729282406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45978.683729282406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45978.683729282406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45978.683729282406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45978.683729282406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45978.683729282406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45978.683729282406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45978.683729282406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45978.683729282406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45978.683729282406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45978.683729282406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45978.683729282406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45978.683729282406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45978.683729282406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45978.683729282406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45978.683729282406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45978.683729282406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45978.683729282406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45978.683729282406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45978.683729282406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45978.683729282406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45978.683729282406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45978.683729282406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45978.683729282406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45978.683729282406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45978.683729282406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45978.683729282406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45978.683729282406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45978.683729282406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45978.683729282406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45978.683729282406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45978.683729282406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45978.683729282406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45978.683729282406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45978.683729282406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45978.683729282406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45978.683729282406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45978.683729282406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45978.683729282406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45978.683729282406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45978.683729282406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45978.683729282406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45978.683729282406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45978.683729282406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45978.683729282406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45978.683729282406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45978.683729282406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45978.683729282406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45978.683729282406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45978.683729282406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45978.683729282406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45978.683729282406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45978.683729282406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45978.683729282406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45978.683729282406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45978.683729282406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45978.683729282406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45978.683729282406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45978.683729282406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45978.683729282406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45978.683729282406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45978.683729282406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45978.683729282406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45978.683729282406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45978.683729282406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45978.683729282406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45978.683729282406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45978.683729282406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45978.683729282406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45978.683729282406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45978.683729282406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45978.683729282406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45978.683729282406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45978.683729282406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45978.683729282406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45978.683729282406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45978.683729282406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45978.683729282406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45978.683729282406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45978.683729282406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45978.683729282406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45978.683729282406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45978.683729282406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45978.683729282406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45978.683729282406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45978.683729282406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45978.683729282406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45978.683729282406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45978.683729282406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45978.683729282406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45978.683729282406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45978.683729282406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45978.683729282406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45978.683729282406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45978.683729282406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45978.683729282406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45978.683729282406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45978.683729282406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45978.683729282406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45978.683729282406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45978.683729282406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45978.683729282406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45978.683729282406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45978.683729282406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45978.683729282406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45978.683729282406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45978.683729282406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45978.683729282406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45978.683729282406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45978.683729282406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45978.683729282406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45978.683729282406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45978.683729282406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45978.683729282406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45978.683729282406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45978.683729282406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45978.683729282406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45978.683729282406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45978.683729282406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45978.683729282406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45978.683729282406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45978.683729282406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45978.683729282406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45978.683729282406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45978.683729282406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45978.683729282406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45978.683729282406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45978.683729282406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45978.683729282406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45978.683729282406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45978.683729282406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45978.683729282406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45978.683729282406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45978.683729282406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45978.683729282406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45978.683729282406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45978.683729282406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45978.683729282406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45978.683729282406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45978.683729282406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45978.683729282406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45978.683729282406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45978.683729282406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45978.683729282406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45978.683729282406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45978.683729282406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45978.683729282406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45978.683729282406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45978.683729282406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45978.683729282406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45978.683729282406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45978.683729282406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45978.683729282406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45978.683729282406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45978.683729282406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45978.683729282406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45978.683729282406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45978.683729282406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45978.683729282406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45978.683729282406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45978.683729282406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45978.683729282406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45978.683729282406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45978.683729282406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45978.683729282406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45978.683729282406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45978.683729282406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45978.683729282406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45978.683729282406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45978.683729282406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45978.683729282406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45978.683729282406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45978.683729282406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45978.683729282406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45978.683729282406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45978.683729282406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45978.683729282406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45978.683729282406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45978.683729282406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45978.683729282406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45978.683729282406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45978.683729282406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45978.683729282406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45978.683729282406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45978.683729282406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45978.683729282406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45978.683729282406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45978.683729282406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45978.683729282406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45978.683729282406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45978.683729282406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45978.683729282406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45978.683729282406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45978.683729282406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45978.683729282406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45978.683729282406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45978.683729282406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45978.683729282406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45978.683729282406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45978.683729282406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45978.683729282406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45978.683729282406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45978.683729282406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45978.683729282406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45978.683729282406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45978.683729282406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45978.683729282406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45978.683729282406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45978.683729282406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45978.683729282406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45978.683729282406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45978.683729282406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45978.683729282406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45978.683729282406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45978.683729282406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45978.683729282406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45978.683729282406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45978.683729282406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45978.683729282406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45978.683729282406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45978.683729282406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45978.683729282406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45978.683729282406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45978.683729282406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45978.683729282406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45978.683729282406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45978.683729282406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45978.683729282406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45978.683729282406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45978.683729282406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45978.683729282406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45978.683729282406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45978.683729282406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45978.683729282406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45978.683729282406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45978.683729282406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45978.683729282406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45978.683729282406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45978.683729282406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45978.683729282406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45978.683729282406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45978.683729282406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45978.683729282406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45978.683729282406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45978.683729282406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45978.683729282406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45978.683729282406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45978.683729282406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45978.683729282406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45978.683729282406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45978.683729282406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45978.683729282406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45978.683729282406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45978.683729282406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45978.683729282406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45978.683729282406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45978.683729282406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45978.683729282406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45978.683729282406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45978.683729282406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45978.683729282406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45978.683729282406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45978.683729282406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45978.683729282406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45978.683729282406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45978.683729282406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45978.683729282406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45978.683729282406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45978.683729282406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45978.683729282406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45978.683729282406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45978.683729282406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45978.683729282406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45978.683729282406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45978.683729282406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45978.683729282406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45978.683729282406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45978.683729282406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45978.683729282406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45978.683729282406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45978.683729282406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45978.683729282406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45978.683729282406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45978.683729282406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45978.683729282406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45978.683729282406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45978.683729282406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45978.683729282406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45978.683729282406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45978.683729282406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45978.683729282406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45978.683729282406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45978.683729282406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45978.683729282406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45978.683729282406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45978.683729282406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45978.683729282406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45978.683729282406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45978.683729282406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45978.683729282406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45978.683729282406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45978.683729282406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45978.683729282406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45978.683729282406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45978.683729282406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45978.683729282406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45978.683729282406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45978.683729282406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45978.683729282406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45978.683729282406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45978.683729282406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45978.683729282406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45978.683729282406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45978.683729282406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45978.683729282406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45978.683729282406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45978.683729282406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45978.683729282406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45978.683729282406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45978.683729282406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45978.683729282406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45978.683729282406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45978.683729282406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45978.683729282406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45978.683729282406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45978.683729282406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45978.683729282406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45978.683729282406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45978.683729282406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45978.683729282406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45978.683729282406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45978.683729282406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45978.683729282406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45978.683729282406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45978.683729282406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45978.683729282406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45978.683729282406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45978.683729282406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45978.683729282406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45978.683729282406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45978.683729282406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45978.683729282406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45978.683729282406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45978.683729282406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45978.683729282406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45978.683729282406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45978.683729282406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45978.683729282406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45978.683729282406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45978.683729282406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45978.683729282406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45978.683729282406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45978.683729282406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45978.683729282406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45978.683729282406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45978.683729282406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45978.683729282406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45978.683729282406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45978.683729282406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45978.683729282406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45978.683729282406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45978.683729282406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45978.683729282406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45978.683729282406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45978.683729282406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45978.683729282406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45978.683729282406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45978.683729282406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45978.683729282406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45978.683729282406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45978.683729282406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45978.683729282406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45978.683729282406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45978.683729282406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45978.683729282406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45978.683729282406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45978.683729282406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45978.683729282406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45978.683729282406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45978.683729282406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45978.683729282406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45978.683729282406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45978.683729282406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45978.683729282406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45978.683729282406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45978.683729282406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45978.683729282406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45978.683729282406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45978.683729282406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45978.683729282406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45978.683729282406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45978.683729282406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45978.683729282406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45978.683729282406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45978.683729282406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45978.683729282406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45978.683729282406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45978.683729282406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45978.683729282406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45978.683729282406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45978.683729282406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45978.683729282406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45978.683729282406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45978.683729282406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45978.683729282406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45978.683729282406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45978.683729282406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45978.683729282406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45978.683729282406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45978.683729282406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45978.683729282406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45978.683729282406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45978.683729282406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45978.683729282406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45978.683729282406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45978.683729282406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45978.683729282406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45978.683729282406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45978.683729282406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45978.683729282406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45978.683729282406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45978.683729282406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45978.683729282406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45978.683729282406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45978.683729282406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45978.683729282406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45978.683729282406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45978.683729282406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45978.683729282406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45978.683729282406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45978.683729282406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45978.683729282406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45978.683729282406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45978.683729282406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45978.683729282406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45978.683729282406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45978.683729282406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45978.683729282406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45978.683729282406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45978.683729282406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45978.683729282406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45978.683729282406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45978.683729282406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45978.683729282406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45978.683729282406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45978.683729282406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45978.683729282406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45978.683729282406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45978.683729282406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45978.683729282406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45978.683729282406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45978.683729282406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45978.683729282406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45978.683729282406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45978.683729282406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45978.683729282406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45978.683729282406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45978.683729282406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45978.683729282406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45978.683729282406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45978.683729282406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45978.683729282406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45978.683729282406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45978.683729282406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45978.683729282406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45978.683729282406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45978.683729282406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45978.683729282406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45978.683729282406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45978.683729282406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45978.683729282406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45978.683729282406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45978.683729282406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45978.683729282406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45978.683729282406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45978.683729282406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45978.683729282406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45978.683729282406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45978.683729282406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45978.683729282406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45978.683729282406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45978.683729282406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45978.683729282406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45978.683729282406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45978.683729282406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45978.683729282406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45978.683729282406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45978.683729282406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45978.683729282406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45978.683729282406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45978.683729282406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45978.683729282406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45978.683729282406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45978.683729282406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45978.683729282406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45978.683729282406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45978.683729282406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45978.683729282406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45978.683729282406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45978.683729282406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45978.683729282406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45978.683729282406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45978.683729282406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45978.683729282406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45978.683729282406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45978.683729282406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45978.683729282406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45978.683729282406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45978.683729282406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45978.683729282406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45978.683729282406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45978.683729282406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45978.683729282406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45978.683729282406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45978.683729282406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45978.683729282406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45978.683729282406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45978.683729282406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45978.683729282406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45978.683729282406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45978.683729282406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45978.683729282406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45978.683729282406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45978.683729282406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45978.683729282406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45978.683729282406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45978.683729282406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45978.683729282406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45978.683729282406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45978.683729282406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45978.683729282406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45978.683729282406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45978.683729282406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45978.683729282406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45978.683729282406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45978.683729282406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45978.683729282406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45978.683729282406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45978.683729282406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45978.683729282406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45978.683729282406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45978.683729282406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45978.683729282406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45978.683729282406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45978.683729282406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45978.683729282406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45978.683729282406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45978.683729282406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45978.683729282406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45978.683729282406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45978.683729282406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45978.683729282406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45978.683729282406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45978.683729282406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45978.683729282406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45978.683729282406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45978.683729282406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45978.683729282406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45978.683729282406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45978.683729282406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45978.683729282406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45978.683729282406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45978.683729282406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45978.683729282406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45978.683729282406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45978.683729282406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45978.683729282406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45978.683729282406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45978.683729282406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45978.683729282406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45978.683729282406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45978.683729282406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45978.683729282406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45978.683729282406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45978.683729282406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45978.683729282406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45978.683729282406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45978.683729282406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45978.683729282406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45978.683729282406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45978.683729282406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45978.683729282406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45978.683729282406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45978.683729282406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45978.683729282406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45978.683729282406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45978.683729282406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45978.683729282406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45978.683729282406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45978.683729282406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45978.683729282406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45978.683729282406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45978.683729282406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45978.683729282406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45978.683729282406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45978.683729282406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45978.683729282406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45978.683729282406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45978.683729282406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45978.683729282406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45978.683729282406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45978.683729282406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45978.683729282406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45978.683729282406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45978.683729282406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45978.683729282406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45978.683729282406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45978.683729282406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45978.683729282406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45978.683729282406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45978.683729282406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45978.683729282406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45978.683729282406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45978.683729282406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45978.683729282406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45978.683729282406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45978.683729282406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45978.683729282406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45978.683729282406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45978.683729282406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45978.683729282406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45978.683729282406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45978.683729282406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45978.683729282406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45978.683729282406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45978.683729282406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45978.683729282406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45978.683729282406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45978.683729282406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45978.683729282406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45978.683729282406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45978.683729282406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45978.683729282406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45978.683729282406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45978.683729282406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45978.683729282406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45978.683729282406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45978.683729282406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45978.683729282406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45978.683729282406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45978.683729282406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45978.683729282406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45978.683729282406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45978.683729282406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45978.683729282406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45978.683729282406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45978.683729282406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45978.683729282406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45978.683729282406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45978.683729282406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45978.683729282406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45978.683729282406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45978.683729282406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45978.683729282406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45978.683729282406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45978.683729282406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45978.683729282406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45978.683729282406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45978.683729282406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45978.683729282406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45978.683729282406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45978.683729282406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45978.683729282406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45978.683729282406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45978.683729282406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45978.683729282406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45978.683729282406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45978.683729282406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45978.683729282406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45978.683729282406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45978.683729282406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45978.683729282406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45978.683729282406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45978.683729282406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45978.683729282406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45978.683729282406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45978.683729282406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45978.683729282406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45978.683729282406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45978.683729282406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45978.683729282406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45978.683729282406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45978.683729282406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45978.683729282406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45978.683729282406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45978.683729282406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45978.683729282406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45978.683729282406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45978.683729282406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45978.683729282406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45978.683729282406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45978.683729282406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45978.683729282406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45978.683729282406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45978.683729282406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45978.683729282406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45978.683729282406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45978.683729282406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45978.683729282406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45978.683729282406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45978.683729282406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45978.683729282406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45978.683729282406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45978.683729282406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45978.683729282406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45978.683729282406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45978.683729282406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45978.683729282406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45978.683729282406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45978.683729282406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45978.683729282406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45978.683729282406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45978.683729282406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45978.683729282406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45978.683729282406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45978.683729282406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45978.683729282406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45978.683729282406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45978.683729282406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45978.683729282406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45978.683729282406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45978.683729282406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45978.683729282406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45978.683729282406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45978.683729282406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45978.683729282406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45978.683729282406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45978.683729282406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45978.683729282406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45978.683729282406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45978.683729282406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45978.683729282406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45978.683729282406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45978.683729282406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45978.683729282406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45978.683729282406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45978.683729282406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45978.683729282406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45978.683729282406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45978.683729282406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45978.683729282406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45978.683729282406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45978.683729282406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45978.683729282406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45978.683729282406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45978.683729282406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45978.683729282406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45978.683729282406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45978.683729282406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45978.683729282406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45978.683729282406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45978.683729282406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45978.683729282406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45978.683729282406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45978.683729282406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45978.683729282406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45978.683729282406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45978.683729282406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45978.683729282406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45978.683729282406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45978.683729282406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45978.683729282406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45978.683729282406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45978.683729282406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45978.683729282406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45978.683729282406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45978.683729282406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45978.683729282406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45978.683729282406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45978.683729282406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45978.683729282406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45978.683729282406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45978.683729282406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45978.683729282406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45978.683729282406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45978.683729282406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45978.683729282406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45978.683729282406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45978.683729282406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45978.683729282406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45978.683729282406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45978.683729282406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45978.683729282406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45978.683729282406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45978.683729282406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45978.683729282406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45978.683729282406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45978.683729282406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45978.683729282406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45978.683729282406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45978.683729282406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45978.683729282406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45978.683729282406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45978.683729282406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45978.683729282406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45978.683729282406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45978.683729282406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45978.683729282406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45978.683729282406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45978.683729282406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45978.683729282406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45978.683729282406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45978.683729282406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45978.683729282406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45978.683729282406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45978.683729282406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45978.683729282406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45978.683729282406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45978.683729282406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45978.683729282406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45978.683729282406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45978.683729282406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45978.683729282406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45978.683729282406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45978.683729282406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45978.683729282406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45978.683729282406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45978.683729282406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45978.683729282406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45978.683729282406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45978.683729282406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45978.683729282406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45978.683729282406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45978.683729282406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45978.683729282406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45978.683729282406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45978.683729282406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45978.683729282406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45978.683729282406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45978.683729282406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45978.683729282406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45978.683729282406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45978.683729282406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45978.683729282406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45978.683729282406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45978.683729282406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45978.683729282406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45978.683729282406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45978.683729282406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45978.683729282406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45978.683729282406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45978.683729282406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45978.683729282406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45978.683729282406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45978.683729282406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45978.683729282406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45978.683729282406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45978.683729282406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45978.683729282406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45978.683729282406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45978.683729282406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45978.683729282406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45978.683729282406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45978.683729282406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45978.683729282406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45978.683729282406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45978.683729282406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45978.683729282406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45978.683729282406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45978.683729282406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45978.683729282406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45978.683729282406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275.2030116898095</v>
      </c>
      <c r="H2" s="95">
        <v>45703.474768518521</v>
      </c>
      <c r="I2" s="95" t="str">
        <f>IFERROR(VLOOKUP(D2,DB!A:F,6,0),"")</f>
        <v>SCECO</v>
      </c>
      <c r="J2" s="95" t="str">
        <f>IFERROR(VLOOKUP(D2,DB!A:G,7,0),"")</f>
        <v>Dead</v>
      </c>
      <c r="K2" s="97" t="s">
        <v>39116</v>
      </c>
      <c r="L2" s="91" t="str">
        <f>IFERROR(VLOOKUP(D2,DB!A:I,9,0),"")</f>
        <v>Latis</v>
      </c>
    </row>
    <row r="3" spans="1:16" ht="29.25" customHeight="1">
      <c r="A3" s="113" t="s">
        <v>39117</v>
      </c>
      <c r="B3" s="113" t="str">
        <f>IFERROR(VLOOKUP(D3,DB!A:K,11,0),"")</f>
        <v>R4</v>
      </c>
      <c r="C3" s="93">
        <v>1</v>
      </c>
      <c r="D3" s="91" t="s">
        <v>36108</v>
      </c>
      <c r="E3" s="94" t="s">
        <v>39021</v>
      </c>
      <c r="F3" s="95">
        <v>45978.515497685185</v>
      </c>
      <c r="G3" s="96">
        <f ca="1">IFERROR(NOW()-F3,"")</f>
        <v>0.16823159722116543</v>
      </c>
      <c r="H3" s="95">
        <v>45978.208923611113</v>
      </c>
      <c r="I3" s="113" t="str">
        <f>IFERROR(VLOOKUP(D3,DB!A:F,6,0),"")</f>
        <v>SCECO</v>
      </c>
      <c r="J3" s="113" t="str">
        <f>IFERROR(VLOOKUP(D3,DB!A:G,7,0),"")</f>
        <v>Dead</v>
      </c>
      <c r="K3" s="97" t="s">
        <v>39118</v>
      </c>
      <c r="L3" s="91" t="str">
        <f>IFERROR(VLOOKUP(D3,DB!A:I,9,0),"")</f>
        <v>Latis</v>
      </c>
    </row>
    <row r="4" spans="1:16" ht="15" customHeight="1">
      <c r="A4" s="113" t="s">
        <v>39119</v>
      </c>
      <c r="B4" s="113" t="str">
        <f>IFERROR(VLOOKUP(D4,DB!A:K,11,0),"")</f>
        <v>R4</v>
      </c>
      <c r="C4" s="93">
        <v>1</v>
      </c>
      <c r="D4" s="91" t="s">
        <v>30502</v>
      </c>
      <c r="E4" s="94" t="s">
        <v>39021</v>
      </c>
      <c r="F4" s="95">
        <v>45978.578518518516</v>
      </c>
      <c r="G4" s="96">
        <f ca="1">IFERROR(NOW()-F4,"")</f>
        <v>0.10521076388977235</v>
      </c>
      <c r="H4" s="95">
        <v>45978.578472222223</v>
      </c>
      <c r="I4" s="113" t="str">
        <f>IFERROR(VLOOKUP(D4,DB!A:F,6,0),"")</f>
        <v>SCECO</v>
      </c>
      <c r="J4" s="113" t="str">
        <f>IFERROR(VLOOKUP(D4,DB!A:G,7,0),"")</f>
        <v>Dead+In progress</v>
      </c>
      <c r="K4" s="97" t="s">
        <v>39120</v>
      </c>
      <c r="L4" s="91" t="str">
        <f>IFERROR(VLOOKUP(D4,DB!A:I,9,0),"")</f>
        <v>Latis</v>
      </c>
    </row>
    <row r="5" spans="1:16" ht="15" customHeight="1">
      <c r="A5" s="113" t="s">
        <v>39121</v>
      </c>
      <c r="B5" s="113" t="str">
        <f>IFERROR(VLOOKUP(D5,DB!A:K,11,0),"")</f>
        <v>R4</v>
      </c>
      <c r="C5" s="93">
        <v>1</v>
      </c>
      <c r="D5" s="91" t="s">
        <v>34889</v>
      </c>
      <c r="E5" s="94" t="s">
        <v>39021</v>
      </c>
      <c r="F5" s="95"/>
      <c r="G5" s="96">
        <f ca="1">IFERROR(NOW()-F5,"")</f>
        <v>45978.683729282406</v>
      </c>
      <c r="H5" s="95">
        <v>45978.613819444443</v>
      </c>
      <c r="I5" s="113" t="str">
        <f>IFERROR(VLOOKUP(D5,DB!A:F,6,0),"")</f>
        <v>SCECO</v>
      </c>
      <c r="J5" s="113" t="str">
        <f>IFERROR(VLOOKUP(D5,DB!A:G,7,0),"")</f>
        <v>Vandalized</v>
      </c>
      <c r="K5" s="97" t="s">
        <v>39122</v>
      </c>
      <c r="L5" s="91" t="str">
        <f>IFERROR(VLOOKUP(D5,DB!A:I,9,0),"")</f>
        <v>Latis</v>
      </c>
    </row>
    <row r="6" spans="1:16" ht="15" customHeight="1">
      <c r="A6" s="113"/>
      <c r="B6" s="113" t="str">
        <f>IFERROR(VLOOKUP(D6,DB!A:K,11,0),"")</f>
        <v/>
      </c>
      <c r="C6" s="93"/>
      <c r="D6" s="91"/>
      <c r="E6" s="94"/>
      <c r="F6" s="95"/>
      <c r="G6" s="96">
        <f ca="1">IFERROR(NOW()-F6,"")</f>
        <v>45978.683729282406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45978.683729282406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45978.683729282406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45978.683729282406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45978.683729282406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45978.683729282406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45978.683729282406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45978.683729282406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45978.683729282406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45978.683729282406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45978.683729282406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45978.683729282406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45978.683729282406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45978.683729282406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45978.683729282406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45978.683729282406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45978.683729282406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45978.683729282406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45978.683729282406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45978.683729282406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45978.683729282406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45978.683729282406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45978.683729282406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45978.683729282406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45978.683729282406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I12" sqref="I12"/>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39123</v>
      </c>
      <c r="B2" s="37" t="str">
        <f>IFERROR(VLOOKUP(D2,DB!A:K,11,0),"")</f>
        <v>R5</v>
      </c>
      <c r="C2" s="37">
        <v>3</v>
      </c>
      <c r="D2" s="106" t="s">
        <v>36011</v>
      </c>
      <c r="E2" s="37" t="s">
        <v>39021</v>
      </c>
      <c r="F2" s="38">
        <v>45891.832060185188</v>
      </c>
      <c r="G2" s="108">
        <f ca="1">IFERROR(NOW()-F2,"")</f>
        <v>86.851669097217382</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39100</v>
      </c>
      <c r="F3" s="38">
        <v>45926.188877314817</v>
      </c>
      <c r="G3" s="108">
        <f t="shared" ref="G3" ca="1" si="0">IFERROR(NOW()-F3,"")</f>
        <v>52.494851967589057</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39100</v>
      </c>
      <c r="F4" s="110">
        <v>45948.661111111112</v>
      </c>
      <c r="G4" s="111">
        <f t="shared" ref="G4" ca="1" si="1">IFERROR(NOW()-F4,"")</f>
        <v>30.022618171293288</v>
      </c>
      <c r="H4" s="110">
        <v>45948.661111111112</v>
      </c>
      <c r="I4" s="109" t="str">
        <f>IFERROR(VLOOKUP(D4,DB!A:F,6,0),"")</f>
        <v>SCECO</v>
      </c>
      <c r="J4" s="109" t="str">
        <f>IFERROR(VLOOKUP(D4,DB!A:G,7,0),"")</f>
        <v>Dead</v>
      </c>
      <c r="K4" s="109" t="s">
        <v>39128</v>
      </c>
      <c r="L4" s="109" t="str">
        <f>IFERROR(VLOOKUP(D4,DB!A:I,9,0),"")</f>
        <v>Latis</v>
      </c>
    </row>
    <row r="5" spans="1:13">
      <c r="A5" s="109" t="s">
        <v>39129</v>
      </c>
      <c r="B5" s="109" t="str">
        <f>IFERROR(VLOOKUP(D5,DB!A:K,11,0),"")</f>
        <v>R5</v>
      </c>
      <c r="C5" s="109">
        <v>1</v>
      </c>
      <c r="D5" s="109" t="s">
        <v>33371</v>
      </c>
      <c r="E5" s="109" t="s">
        <v>39021</v>
      </c>
      <c r="F5" s="136">
        <v>45977.514803240738</v>
      </c>
      <c r="G5" s="111">
        <f t="shared" ref="G5:G8" ca="1" si="2">IFERROR(NOW()-F5,"")</f>
        <v>1.1689260416678735</v>
      </c>
      <c r="H5" s="136">
        <v>45977.468807870369</v>
      </c>
      <c r="I5" s="109" t="str">
        <f>IFERROR(VLOOKUP(D5,DB!A:F,6,0),"")</f>
        <v>SCECO</v>
      </c>
      <c r="J5" s="109" t="str">
        <f>IFERROR(VLOOKUP(D5,DB!A:G,7,0),"")</f>
        <v>Weak</v>
      </c>
      <c r="K5" s="109" t="s">
        <v>39130</v>
      </c>
      <c r="L5" s="109" t="str">
        <f>IFERROR(VLOOKUP(D5,DB!A:I,9,0),"")</f>
        <v>Latis</v>
      </c>
    </row>
    <row r="6" spans="1:13">
      <c r="A6" s="109" t="s">
        <v>39131</v>
      </c>
      <c r="B6" s="109" t="str">
        <f>IFERROR(VLOOKUP(D6,DB!A:K,11,0),"")</f>
        <v>R5</v>
      </c>
      <c r="C6" s="109">
        <v>1</v>
      </c>
      <c r="D6" s="109" t="s">
        <v>38419</v>
      </c>
      <c r="E6" s="109" t="s">
        <v>39021</v>
      </c>
      <c r="F6" s="136">
        <v>45978.657511574071</v>
      </c>
      <c r="G6" s="111">
        <f t="shared" ca="1" si="2"/>
        <v>2.6217708335025236E-2</v>
      </c>
      <c r="H6" s="136">
        <v>45978.651631944442</v>
      </c>
      <c r="I6" s="109" t="str">
        <f>IFERROR(VLOOKUP(D6,DB!A:F,6,0),"")</f>
        <v>SCECO</v>
      </c>
      <c r="J6" s="109" t="str">
        <f>IFERROR(VLOOKUP(D6,DB!A:G,7,0),"")</f>
        <v>Haj Removal</v>
      </c>
      <c r="K6" s="109" t="s">
        <v>39132</v>
      </c>
      <c r="L6" s="109" t="str">
        <f>IFERROR(VLOOKUP(D6,DB!A:I,9,0),"")</f>
        <v>Latis</v>
      </c>
    </row>
    <row r="7" spans="1:13">
      <c r="A7" s="109"/>
      <c r="B7" s="109" t="str">
        <f>IFERROR(VLOOKUP(D7,DB!A:K,11,0),"")</f>
        <v/>
      </c>
      <c r="C7" s="109"/>
      <c r="D7" s="109"/>
      <c r="E7" s="109"/>
      <c r="F7" s="109"/>
      <c r="G7" s="109">
        <f t="shared" ca="1" si="2"/>
        <v>45978.683729282406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45978.683729282406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45978.683729282406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45978.683729282406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45978.683729282406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45978.683729282406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45978.683729282406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45978.683729282406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45978.683729282406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45978.683729282406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45978.683729282406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45978.683729282406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45978.683729282406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45978.683729282406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45978.683729282406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45978.683729282406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45978.683729282406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45978.683729282406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45978.683729282406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45978.683729282406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45978.683729282406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45978.683729282406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45978.683729282406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45978.683729282406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45978.683729282406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45978.683729282406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45978.683729282406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45978.683729282406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45978.683729282406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45978.683729282406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45978.683729282406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45978.683729282406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45978.683729282406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45978.683729282406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45978.683729282406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45978.683729282406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45978.683729282406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45978.683729282406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45978.683729282406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45978.683729282406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45978.683729282406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45978.683729282406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45978.683729282406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45978.683729282406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45978.683729282406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45978.683729282406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45978.683729282406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45978.683729282406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45978.683729282406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45978.683729282406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45978.683729282406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45978.683729282406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45978.683729282406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45978.683729282406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45978.683729282406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45978.683729282406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45978.683729282406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45978.683729282406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45978.683729282406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45978.683729282406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45978.683729282406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45978.683729282406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45978.683729282406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45978.683729282406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45978.683729282406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45978.683729282406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45978.683729282406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45978.683729282406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45978.683729282406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45978.683729282406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45978.683729282406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45978.683729282406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45978.683729282406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45978.683729282406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45978.683729282406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45978.683729282406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45978.683729282406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45978.683729282406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45978.683729282406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45978.683729282406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45978.683729282406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45978.683729282406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45978.683729282406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45978.683729282406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45978.683729282406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45978.683729282406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45978.683729282406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45978.683729282406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45978.683729282406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45978.683729282406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45978.683729282406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45978.683729282406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45978.683729282406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45978.683729282406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45978.683729282406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45978.683729282406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45978.683729282406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45978.683729282406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45978.683729282406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45978.683729282406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45978.683729282406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45978.683729282406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45978.683729282406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45978.683729282406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45978.683729282406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45978.683729282406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45978.683729282406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45978.683729282406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45978.683729282406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45978.683729282406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45978.683729282406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45978.683729282406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45978.683729282406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45978.683729282406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45978.683729282406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45978.683729282406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45978.683729282406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45978.683729282406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45978.683729282406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45978.683729282406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45978.683729282406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45978.683729282406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45978.683729282406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45978.683729282406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45978.683729282406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45978.683729282406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45978.683729282406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45978.683729282406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45978.683729282406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45978.683729282406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45978.683729282406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45978.683729282406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45978.683729282406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45978.683729282406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45978.683729282406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45978.683729282406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45978.683729282406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45978.683729282406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45978.683729282406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45978.683729282406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45978.683729282406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45978.683729282406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45978.683729282406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45978.683729282406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45978.683729282406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45978.683729282406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45978.683729282406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45978.683729282406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45978.683729282406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39133</v>
      </c>
      <c r="B2" s="119" t="str">
        <f>IFERROR(VLOOKUP(D2,DB!A:K,11,0),"")</f>
        <v>R6</v>
      </c>
      <c r="C2" s="120">
        <v>1</v>
      </c>
      <c r="D2" s="119" t="s">
        <v>34529</v>
      </c>
      <c r="E2" s="109" t="s">
        <v>39100</v>
      </c>
      <c r="F2" s="121">
        <v>45978.650567129633</v>
      </c>
      <c r="G2" s="104">
        <f t="shared" ref="G2:G54" ca="1" si="0">IFERROR(NOW()-F2,"-")</f>
        <v>3.3162152773002163E-2</v>
      </c>
      <c r="H2" s="121">
        <v>45978.650567129633</v>
      </c>
      <c r="I2" s="119" t="str">
        <f>IFERROR(VLOOKUP(D2,DB!A:F,6,0),"")</f>
        <v>Generator-SG</v>
      </c>
      <c r="J2" s="119" t="str">
        <f>IFERROR(VLOOKUP(D2,DB!A:G,7,0),"")</f>
        <v>Dead</v>
      </c>
      <c r="K2" s="122" t="s">
        <v>39134</v>
      </c>
      <c r="L2" s="123" t="str">
        <f>IFERROR(VLOOKUP(D2,DB!A:I,9,0),"")</f>
        <v>Latis</v>
      </c>
    </row>
    <row r="3" spans="1:16382" ht="31.5" customHeight="1">
      <c r="A3" s="118"/>
      <c r="B3" s="119" t="str">
        <f>IFERROR(VLOOKUP(D3,DB!A:K,11,0),"")</f>
        <v/>
      </c>
      <c r="C3" s="120"/>
      <c r="D3" s="119"/>
      <c r="E3" s="109"/>
      <c r="F3" s="121"/>
      <c r="G3" s="104">
        <f t="shared" ca="1" si="0"/>
        <v>45978.683729282406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45978.683729282406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45978.683729282406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45978.683729282406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45978.683729282406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45978.683729282406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45978.683729282406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45978.683729282406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45978.683729282406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45978.683729282406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45978.683729282406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45978.683729282406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45978.683729282406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45978.683729282406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45978.683729282406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45978.683729282406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45978.683729282406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45978.683729282406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45978.683729282406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45978.683729282406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45978.683729282406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45978.683729282406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45978.683729282406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45978.683729282406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45978.683729282406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45978.683729282406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45978.683729282406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45978.683729282406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45978.683729282406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45978.683729282406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45978.683729282406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45978.683729282406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45978.683729282406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45978.683729282406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45978.683729282406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45978.683729282406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45978.683729282406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45978.683729282406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45978.683729282406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45978.683729282406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45978.683729282406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45978.683729282406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45978.683729282406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45978.683729282406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45978.683729282406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45978.683729282406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45978.683729282406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45978.683729282406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45978.683729282406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45978.683729282406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45978.683729282406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45978.683729282406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45978.683729282406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45978.683729282406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45978.683729282406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45978.683729282406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45978.683729282406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45978.683729282406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45978.683729282406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45978.683729282406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45978.683729282406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45978.683729282406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45978.683729282406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45978.683729282406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45978.683729282406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45978.683729282406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45978.683729282406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45978.683729282406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45978.683729282406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45978.683729282406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45978.683729282406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45978.683729282406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45978.683729282406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45978.683729282406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45978.683729282406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45978.683729282406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45978.683729282406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45978.683729282406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45978.683729282406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45978.683729282406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45978.683729282406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45978.683729282406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45978.683729282406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45978.683729282406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45978.683729282406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45978.683729282406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